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Readme" sheetId="1" r:id="rId1"/>
    <sheet name="Chart1" sheetId="2" r:id="rId2"/>
    <sheet name="Chart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<sst xmlns="http://schemas.openxmlformats.org/spreadsheetml/2006/main" count="21" uniqueCount="20">
  <si>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rad</t>
  </si>
  <si>
    <t>angle</t>
  </si>
  <si>
    <t>L</t>
  </si>
  <si>
    <t>D</t>
  </si>
  <si>
    <t>deg</t>
  </si>
  <si>
    <t>real</t>
  </si>
  <si>
    <t>imag</t>
  </si>
  <si>
    <t>complex</t>
  </si>
  <si>
    <t>radians</t>
  </si>
  <si>
    <t>V1</t>
  </si>
  <si>
    <t>angle1</t>
  </si>
  <si>
    <t>angle2</t>
  </si>
  <si>
    <t>Total angle</t>
  </si>
  <si>
    <t>Z1</t>
  </si>
  <si>
    <t>Z2</t>
  </si>
  <si>
    <t>Zt1</t>
  </si>
  <si>
    <t>Zt2</t>
  </si>
  <si>
    <t>Enter data here (real and imaginary)</t>
  </si>
  <si>
    <t>Frequency</t>
  </si>
  <si>
    <t>Use Solution 1 if circle is to left of Y axis (Z&lt;Z0), Solution 2 if circle is to right of Y axis (Z&gt;Z0)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</si>
</sst>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4675"/>
          <c:w val="0.9315"/>
          <c:h val="0.953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Sheet1!$B$32:$B$432</c:f>
              <c:numCache>
                <c:ptCount val="401"/>
                <c:pt idx="0">
                  <c:v>0.00017430947538</c:v>
                </c:pt>
                <c:pt idx="1">
                  <c:v>0.017188335524</c:v>
                </c:pt>
                <c:pt idx="2">
                  <c:v>0.0379529072546</c:v>
                </c:pt>
                <c:pt idx="3">
                  <c:v>0.0656027853835</c:v>
                </c:pt>
                <c:pt idx="4">
                  <c:v>0.0986436295485</c:v>
                </c:pt>
                <c:pt idx="5">
                  <c:v>0.1352017075345</c:v>
                </c:pt>
                <c:pt idx="6">
                  <c:v>0.1731849846465</c:v>
                </c:pt>
                <c:pt idx="7">
                  <c:v>0.2104790947824</c:v>
                </c:pt>
                <c:pt idx="8">
                  <c:v>0.2451289254474</c:v>
                </c:pt>
                <c:pt idx="9">
                  <c:v>0.2754736363212</c:v>
                </c:pt>
                <c:pt idx="10">
                  <c:v>0.3002242427319</c:v>
                </c:pt>
                <c:pt idx="11">
                  <c:v>0.3184887432348</c:v>
                </c:pt>
                <c:pt idx="12">
                  <c:v>0.3297579009147</c:v>
                </c:pt>
                <c:pt idx="13">
                  <c:v>0.3338667441027</c:v>
                </c:pt>
                <c:pt idx="14">
                  <c:v>0.3309451032921</c:v>
                </c:pt>
                <c:pt idx="15">
                  <c:v>0.3213671310397</c:v>
                </c:pt>
                <c:pt idx="16">
                  <c:v>0.3057061185769</c:v>
                </c:pt>
                <c:pt idx="17">
                  <c:v>0.2846977305785</c:v>
                </c:pt>
                <c:pt idx="18">
                  <c:v>0.2592122702786</c:v>
                </c:pt>
                <c:pt idx="19">
                  <c:v>0.2302347350354</c:v>
                </c:pt>
              </c:numCache>
            </c:numRef>
          </c:xVal>
          <c:yVal>
            <c:numRef>
              <c:f>Sheet1!$C$32:$C$432</c:f>
              <c:numCache>
                <c:ptCount val="401"/>
                <c:pt idx="0">
                  <c:v>0.0072427346035</c:v>
                </c:pt>
                <c:pt idx="1">
                  <c:v>0.0698960468906</c:v>
                </c:pt>
                <c:pt idx="2">
                  <c:v>0.1000806498863</c:v>
                </c:pt>
                <c:pt idx="3">
                  <c:v>0.1246832144571</c:v>
                </c:pt>
                <c:pt idx="4">
                  <c:v>0.1421929387234</c:v>
                </c:pt>
                <c:pt idx="5">
                  <c:v>0.1515316281169</c:v>
                </c:pt>
                <c:pt idx="6">
                  <c:v>0.1521713750107</c:v>
                </c:pt>
                <c:pt idx="7">
                  <c:v>0.1441681388072</c:v>
                </c:pt>
                <c:pt idx="8">
                  <c:v>0.1281132272872</c:v>
                </c:pt>
                <c:pt idx="9">
                  <c:v>0.1050281561972</c:v>
                </c:pt>
                <c:pt idx="10">
                  <c:v>0.0762344473022</c:v>
                </c:pt>
                <c:pt idx="11">
                  <c:v>0.043224647215</c:v>
                </c:pt>
                <c:pt idx="12">
                  <c:v>0.0075513062305</c:v>
                </c:pt>
                <c:pt idx="13">
                  <c:v>-0.0292585637</c:v>
                </c:pt>
                <c:pt idx="14">
                  <c:v>-0.065762936102</c:v>
                </c:pt>
                <c:pt idx="15">
                  <c:v>-0.100641748478</c:v>
                </c:pt>
                <c:pt idx="16">
                  <c:v>-0.132717058844</c:v>
                </c:pt>
                <c:pt idx="17">
                  <c:v>-0.160962499813</c:v>
                </c:pt>
                <c:pt idx="18">
                  <c:v>-0.184507695206</c:v>
                </c:pt>
                <c:pt idx="19">
                  <c:v>-0.202642369417</c:v>
                </c:pt>
              </c:numCache>
            </c:numRef>
          </c:yVal>
          <c:smooth val="0"/>
        </c:ser>
        <c:axId val="15745257"/>
        <c:axId val="7489586"/>
      </c:scatterChart>
      <c:valAx>
        <c:axId val="15745257"/>
        <c:scaling>
          <c:orientation val="minMax"/>
          <c:max val="1"/>
          <c:min val="-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489586"/>
        <c:crosses val="autoZero"/>
        <c:crossBetween val="midCat"/>
        <c:dispUnits/>
      </c:valAx>
      <c:valAx>
        <c:axId val="7489586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452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Impedance calculated from refection coefficient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185"/>
          <c:w val="0.92725"/>
          <c:h val="0.83"/>
        </c:manualLayout>
      </c:layout>
      <c:scatterChart>
        <c:scatterStyle val="line"/>
        <c:varyColors val="0"/>
        <c:ser>
          <c:idx val="1"/>
          <c:order val="0"/>
          <c:tx>
            <c:v>Z&gt;Z0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Sheet1!$A$32:$A$432</c:f>
              <c:numCache>
                <c:ptCount val="19"/>
                <c:pt idx="0">
                  <c:v>0.1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</c:numCache>
            </c:numRef>
          </c:xVal>
          <c:yVal>
            <c:numRef>
              <c:f>Sheet1!$Q$33:$Q$51</c:f>
              <c:numCache>
                <c:ptCount val="19"/>
                <c:pt idx="0">
                  <c:v>68.34653242486561</c:v>
                </c:pt>
                <c:pt idx="1">
                  <c:v>68.6078648573201</c:v>
                </c:pt>
                <c:pt idx="2">
                  <c:v>68.96878311841412</c:v>
                </c:pt>
                <c:pt idx="3">
                  <c:v>69.46518461901313</c:v>
                </c:pt>
                <c:pt idx="4">
                  <c:v>70.08098667329689</c:v>
                </c:pt>
                <c:pt idx="5">
                  <c:v>70.78731108255302</c:v>
                </c:pt>
                <c:pt idx="6">
                  <c:v>71.54859507113373</c:v>
                </c:pt>
                <c:pt idx="7">
                  <c:v>72.32652022512636</c:v>
                </c:pt>
                <c:pt idx="8">
                  <c:v>73.08207243509848</c:v>
                </c:pt>
                <c:pt idx="9">
                  <c:v>73.77667157643353</c:v>
                </c:pt>
                <c:pt idx="10">
                  <c:v>74.3731467751077</c:v>
                </c:pt>
                <c:pt idx="11">
                  <c:v>74.8370027228229</c:v>
                </c:pt>
                <c:pt idx="12">
                  <c:v>75.13811750201084</c:v>
                </c:pt>
                <c:pt idx="13">
                  <c:v>75.2527595286051</c:v>
                </c:pt>
                <c:pt idx="14">
                  <c:v>75.16561749020937</c:v>
                </c:pt>
                <c:pt idx="15">
                  <c:v>74.87142974758402</c:v>
                </c:pt>
                <c:pt idx="16">
                  <c:v>74.37581261500128</c:v>
                </c:pt>
                <c:pt idx="17">
                  <c:v>73.69502933636198</c:v>
                </c:pt>
                <c:pt idx="18">
                  <c:v>70.60668129173168</c:v>
                </c:pt>
              </c:numCache>
            </c:numRef>
          </c:yVal>
          <c:smooth val="0"/>
        </c:ser>
        <c:ser>
          <c:idx val="0"/>
          <c:order val="1"/>
          <c:tx>
            <c:v>Z&lt;Z0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Sheet1!$A$32:$A$51</c:f>
              <c:numCache>
                <c:ptCount val="19"/>
                <c:pt idx="0">
                  <c:v>0.1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</c:numCache>
            </c:numRef>
          </c:xVal>
          <c:yVal>
            <c:numRef>
              <c:f>Sheet1!$P$33:$P$51</c:f>
              <c:numCache>
                <c:ptCount val="19"/>
                <c:pt idx="0">
                  <c:v>36.57830048288533</c:v>
                </c:pt>
                <c:pt idx="1">
                  <c:v>36.43897103049496</c:v>
                </c:pt>
                <c:pt idx="2">
                  <c:v>36.248283454670954</c:v>
                </c:pt>
                <c:pt idx="3">
                  <c:v>35.98925150363354</c:v>
                </c:pt>
                <c:pt idx="4">
                  <c:v>35.673013732733025</c:v>
                </c:pt>
                <c:pt idx="5">
                  <c:v>35.31706405805512</c:v>
                </c:pt>
                <c:pt idx="6">
                  <c:v>34.941287072296745</c:v>
                </c:pt>
                <c:pt idx="7">
                  <c:v>34.565467718043145</c:v>
                </c:pt>
                <c:pt idx="8">
                  <c:v>34.208115844281224</c:v>
                </c:pt>
                <c:pt idx="9">
                  <c:v>33.88605024570632</c:v>
                </c:pt>
                <c:pt idx="10">
                  <c:v>33.61428295564249</c:v>
                </c:pt>
                <c:pt idx="11">
                  <c:v>33.405934351210725</c:v>
                </c:pt>
                <c:pt idx="12">
                  <c:v>33.27206061468196</c:v>
                </c:pt>
                <c:pt idx="13">
                  <c:v>33.22137308532452</c:v>
                </c:pt>
                <c:pt idx="14">
                  <c:v>33.25988774489394</c:v>
                </c:pt>
                <c:pt idx="15">
                  <c:v>33.39057379334566</c:v>
                </c:pt>
                <c:pt idx="16">
                  <c:v>33.61307812448372</c:v>
                </c:pt>
                <c:pt idx="17">
                  <c:v>33.9235905394568</c:v>
                </c:pt>
                <c:pt idx="18">
                  <c:v>35.40741406143331</c:v>
                </c:pt>
              </c:numCache>
            </c:numRef>
          </c:yVal>
          <c:smooth val="0"/>
        </c:ser>
        <c:axId val="297411"/>
        <c:axId val="2676700"/>
      </c:scatterChart>
      <c:valAx>
        <c:axId val="297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Frequency (GHz)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676700"/>
        <c:crosses val="autoZero"/>
        <c:crossBetween val="midCat"/>
        <c:dispUnits/>
      </c:valAx>
      <c:valAx>
        <c:axId val="267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Chararacteristic impedance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4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075"/>
          <c:y val="0.30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2.5" top="1" bottom="5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2.5" top="1" bottom="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133350</xdr:rowOff>
    </xdr:from>
    <xdr:to>
      <xdr:col>9</xdr:col>
      <xdr:colOff>590550</xdr:colOff>
      <xdr:row>33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7325" y="295275"/>
          <a:ext cx="4619625" cy="509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October 3, 2009
This spreadsheet calculates transmisson line characteristic impedance from measured reflection coefficient.  It is explained on this page:
http://microwaves101.com/encyclopedia/Z0_measure.cfm
You enter the reflection coefficient of a transmission line that is terminated in 50 ohms on both ends, versus frequency.  Frequency goes in column A, reflection coefficient data go in columns B and C. In this version, you have to enter in real and imaginary format.  
Contact us if you have any suggestions!
Unknown Editor 
Microwaves101.com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6:Q432"/>
  <sheetViews>
    <sheetView workbookViewId="0" topLeftCell="A17">
      <selection activeCell="O21" sqref="O21"/>
    </sheetView>
  </sheetViews>
  <sheetFormatPr defaultColWidth="9.140625" defaultRowHeight="12.75"/>
  <cols>
    <col min="6" max="6" width="8.00390625" style="0" customWidth="1"/>
    <col min="7" max="7" width="10.8515625" style="0" customWidth="1"/>
  </cols>
  <sheetData>
    <row r="26" ht="12.75">
      <c r="A26" t="s">
        <v>19</v>
      </c>
    </row>
    <row r="28" spans="1:3" ht="12.75">
      <c r="A28" s="2" t="s">
        <v>17</v>
      </c>
      <c r="B28" s="2"/>
      <c r="C28" s="2"/>
    </row>
    <row r="30" spans="1:17" ht="12.75">
      <c r="A30" t="s">
        <v>18</v>
      </c>
      <c r="B30" t="s">
        <v>5</v>
      </c>
      <c r="C30" t="s">
        <v>6</v>
      </c>
      <c r="D30" t="s">
        <v>7</v>
      </c>
      <c r="E30" t="s">
        <v>1</v>
      </c>
      <c r="F30" t="s">
        <v>9</v>
      </c>
      <c r="G30" t="s">
        <v>9</v>
      </c>
      <c r="H30" t="s">
        <v>10</v>
      </c>
      <c r="I30" t="s">
        <v>11</v>
      </c>
      <c r="J30" t="s">
        <v>12</v>
      </c>
      <c r="L30" t="s">
        <v>2</v>
      </c>
      <c r="M30" t="s">
        <v>3</v>
      </c>
      <c r="N30" t="s">
        <v>15</v>
      </c>
      <c r="O30" t="s">
        <v>16</v>
      </c>
      <c r="P30" t="s">
        <v>13</v>
      </c>
      <c r="Q30" t="s">
        <v>14</v>
      </c>
    </row>
    <row r="31" spans="5:11" ht="12.75">
      <c r="E31" t="s">
        <v>8</v>
      </c>
      <c r="J31" t="s">
        <v>0</v>
      </c>
      <c r="K31" t="s">
        <v>4</v>
      </c>
    </row>
    <row r="32" spans="1:5" ht="12.75">
      <c r="A32" s="2">
        <v>0.1</v>
      </c>
      <c r="B32" s="3">
        <v>0.00017430947538</v>
      </c>
      <c r="C32" s="2">
        <v>0.0072427346035</v>
      </c>
      <c r="D32" t="str">
        <f>COMPLEX(B32,C32)</f>
        <v>1.7430947538E-004+7.2427346035E-003i</v>
      </c>
      <c r="E32">
        <f>IMARGUMENT(D32)</f>
        <v>1.5467341675940856</v>
      </c>
    </row>
    <row r="33" spans="1:17" ht="12.75">
      <c r="A33" s="2">
        <v>1</v>
      </c>
      <c r="B33" s="2">
        <v>0.017188335524</v>
      </c>
      <c r="C33" s="2">
        <v>0.0698960468906</v>
      </c>
      <c r="D33" t="str">
        <f>COMPLEX(B33,C33)</f>
        <v>1.7188335524E-002+6.98960468906E-002i</v>
      </c>
      <c r="E33">
        <f>IMARGUMENT(D33)</f>
        <v>1.3296680846421907</v>
      </c>
      <c r="F33" t="str">
        <f>IMSUB(D32,D33)</f>
        <v>-1.701402604862E-002-6.26533122871E-002i</v>
      </c>
      <c r="G33" t="str">
        <f>IMSUB(D34,D33)</f>
        <v>2.07645717306E-002+3.01846029957E-002i</v>
      </c>
      <c r="H33">
        <f>IMARGUMENT(F33)</f>
        <v>-1.8359599958120072</v>
      </c>
      <c r="I33">
        <f>IMARGUMENT(G33)</f>
        <v>0.9682242955347738</v>
      </c>
      <c r="J33">
        <f>(I33-H33)</f>
        <v>2.804184291346781</v>
      </c>
      <c r="K33">
        <f aca="true" t="shared" si="0" ref="K33:K51">J33*180/PI()</f>
        <v>160.6679248710542</v>
      </c>
      <c r="L33">
        <f>IMABS(IMSUB(D34,D32))</f>
        <v>0.10023023976934524</v>
      </c>
      <c r="M33">
        <f aca="true" t="shared" si="1" ref="M33:M51">ABS(L33/SIN(J33))</f>
        <v>0.3027713369809285</v>
      </c>
      <c r="N33">
        <f>(1-M33)/(1+M33)</f>
        <v>0.5351888264864998</v>
      </c>
      <c r="O33">
        <f>(1+M33)/(1-M33)</f>
        <v>1.8684993978012825</v>
      </c>
      <c r="P33">
        <f>N33^0.5*50</f>
        <v>36.57830048288533</v>
      </c>
      <c r="Q33">
        <f>O33^0.5*50</f>
        <v>68.34653242486561</v>
      </c>
    </row>
    <row r="34" spans="1:17" ht="12.75">
      <c r="A34" s="2">
        <v>1.5</v>
      </c>
      <c r="B34" s="2">
        <v>0.0379529072546</v>
      </c>
      <c r="C34" s="2">
        <v>0.1000806498863</v>
      </c>
      <c r="D34" t="str">
        <f>COMPLEX(B34,C34)</f>
        <v>3.79529072546E-002+0.1000806498863i</v>
      </c>
      <c r="E34">
        <f>IMARGUMENT(D34)</f>
        <v>1.208328249774759</v>
      </c>
      <c r="F34" t="str">
        <f>IMSUB(D33,D34)</f>
        <v>-2.07645717306E-002-3.01846029957E-002i</v>
      </c>
      <c r="G34" t="str">
        <f>IMSUB(D35,D34)</f>
        <v>2.76498781289E-002+2.46025645708E-002i</v>
      </c>
      <c r="H34">
        <f>IMARGUMENT(F34)</f>
        <v>-2.1733683580550194</v>
      </c>
      <c r="I34">
        <f>IMARGUMENT(G34)</f>
        <v>0.7271450812270853</v>
      </c>
      <c r="J34">
        <f aca="true" t="shared" si="2" ref="J34:J51">(I34-H34)</f>
        <v>2.9005134392821046</v>
      </c>
      <c r="K34">
        <f t="shared" si="0"/>
        <v>166.18717849183957</v>
      </c>
      <c r="L34">
        <f>IMABS(IMSUB(D35,D33))</f>
        <v>0.07311356020026509</v>
      </c>
      <c r="M34">
        <f t="shared" si="1"/>
        <v>0.30623381994275356</v>
      </c>
      <c r="N34">
        <f aca="true" t="shared" si="3" ref="N34:N51">(1-M34)/(1+M34)</f>
        <v>0.5311194439045004</v>
      </c>
      <c r="O34">
        <f aca="true" t="shared" si="4" ref="O34:O51">(1+M34)/(1-M34)</f>
        <v>1.882815648112119</v>
      </c>
      <c r="P34">
        <f aca="true" t="shared" si="5" ref="P34:P51">N34^0.5*50</f>
        <v>36.43897103049496</v>
      </c>
      <c r="Q34">
        <f aca="true" t="shared" si="6" ref="Q34:Q51">O34^0.5*50</f>
        <v>68.6078648573201</v>
      </c>
    </row>
    <row r="35" spans="1:17" ht="12.75">
      <c r="A35" s="2">
        <v>2</v>
      </c>
      <c r="B35" s="2">
        <v>0.0656027853835</v>
      </c>
      <c r="C35" s="2">
        <v>0.1246832144571</v>
      </c>
      <c r="D35" t="str">
        <f>COMPLEX(B35,C35)</f>
        <v>6.56027853835E-002+0.1246832144571i</v>
      </c>
      <c r="E35">
        <f>IMARGUMENT(D35)</f>
        <v>1.0864437601258776</v>
      </c>
      <c r="F35" t="str">
        <f>IMSUB(D34,D35)</f>
        <v>-2.76498781289E-002-2.46025645708E-002i</v>
      </c>
      <c r="G35" t="str">
        <f>IMSUB(D36,D35)</f>
        <v>3.3040844165E-002+1.75097242663E-002i</v>
      </c>
      <c r="H35">
        <f>IMARGUMENT(F35)</f>
        <v>-2.414447572362708</v>
      </c>
      <c r="I35">
        <f>IMARGUMENT(G35)</f>
        <v>0.4873131377330589</v>
      </c>
      <c r="J35">
        <f t="shared" si="2"/>
        <v>2.901760710095767</v>
      </c>
      <c r="K35">
        <f t="shared" si="0"/>
        <v>166.25864184537224</v>
      </c>
      <c r="L35">
        <f>IMABS(IMSUB(D36,D34))</f>
        <v>0.0738702148613</v>
      </c>
      <c r="M35">
        <f t="shared" si="1"/>
        <v>0.31098091525879124</v>
      </c>
      <c r="N35">
        <f t="shared" si="3"/>
        <v>0.5255752213640689</v>
      </c>
      <c r="O35">
        <f t="shared" si="4"/>
        <v>1.9026772179339377</v>
      </c>
      <c r="P35">
        <f t="shared" si="5"/>
        <v>36.248283454670954</v>
      </c>
      <c r="Q35">
        <f t="shared" si="6"/>
        <v>68.96878311841412</v>
      </c>
    </row>
    <row r="36" spans="1:17" ht="12.75">
      <c r="A36" s="2">
        <v>2.5</v>
      </c>
      <c r="B36" s="2">
        <v>0.0986436295485</v>
      </c>
      <c r="C36" s="2">
        <v>0.1421929387234</v>
      </c>
      <c r="D36" t="str">
        <f>COMPLEX(B36,C36)</f>
        <v>9.86436295485E-002+0.1421929387234i</v>
      </c>
      <c r="E36">
        <f>IMARGUMENT(D36)</f>
        <v>0.9642902430336778</v>
      </c>
      <c r="F36" t="str">
        <f>IMSUB(D35,D36)</f>
        <v>-3.3040844165E-002-1.75097242663E-002i</v>
      </c>
      <c r="G36" t="str">
        <f>IMSUB(D37,D36)</f>
        <v>3.6558077986E-002+9.33868939349999E-003i</v>
      </c>
      <c r="H36">
        <f>IMARGUMENT(F36)</f>
        <v>-2.6542795158567345</v>
      </c>
      <c r="I36">
        <f>IMARGUMENT(G36)</f>
        <v>0.25009962151267917</v>
      </c>
      <c r="J36">
        <f t="shared" si="2"/>
        <v>2.9043791373694137</v>
      </c>
      <c r="K36">
        <f t="shared" si="0"/>
        <v>166.40866667711416</v>
      </c>
      <c r="L36">
        <f>IMABS(IMSUB(D37,D35))</f>
        <v>0.07459790399621623</v>
      </c>
      <c r="M36">
        <f t="shared" si="1"/>
        <v>0.31744452245182064</v>
      </c>
      <c r="N36">
        <f t="shared" si="3"/>
        <v>0.5180904895167157</v>
      </c>
      <c r="O36">
        <f t="shared" si="4"/>
        <v>1.9301647496614316</v>
      </c>
      <c r="P36">
        <f t="shared" si="5"/>
        <v>35.98925150363354</v>
      </c>
      <c r="Q36">
        <f t="shared" si="6"/>
        <v>69.46518461901313</v>
      </c>
    </row>
    <row r="37" spans="1:17" ht="12.75">
      <c r="A37" s="2">
        <v>3</v>
      </c>
      <c r="B37" s="2">
        <v>0.1352017075345</v>
      </c>
      <c r="C37" s="2">
        <v>0.1515316281169</v>
      </c>
      <c r="D37" t="str">
        <f>COMPLEX(B37,C37)</f>
        <v>0.1352017075345+0.1515316281169i</v>
      </c>
      <c r="E37">
        <f>IMARGUMENT(D37)</f>
        <v>0.8422883033092938</v>
      </c>
      <c r="F37" t="str">
        <f>IMSUB(D36,D37)</f>
        <v>-3.6558077986E-002-9.33868939349999E-003i</v>
      </c>
      <c r="G37" t="str">
        <f>IMSUB(D38,D37)</f>
        <v>3.7983277112E-002+6.39746893800003E-004i</v>
      </c>
      <c r="H37">
        <f>IMARGUMENT(F37)</f>
        <v>-2.891493032077114</v>
      </c>
      <c r="I37">
        <f>IMARGUMENT(G37)</f>
        <v>0.01684126431096545</v>
      </c>
      <c r="J37">
        <f t="shared" si="2"/>
        <v>2.9083342963880794</v>
      </c>
      <c r="K37">
        <f t="shared" si="0"/>
        <v>166.63528059618682</v>
      </c>
      <c r="L37">
        <f>IMABS(IMSUB(D38,D36))</f>
        <v>0.07520626842614807</v>
      </c>
      <c r="M37">
        <f t="shared" si="1"/>
        <v>0.32535859455395094</v>
      </c>
      <c r="N37">
        <f t="shared" si="3"/>
        <v>0.5090255635103037</v>
      </c>
      <c r="O37">
        <f t="shared" si="4"/>
        <v>1.9645378772411262</v>
      </c>
      <c r="P37">
        <f t="shared" si="5"/>
        <v>35.673013732733025</v>
      </c>
      <c r="Q37">
        <f t="shared" si="6"/>
        <v>70.08098667329689</v>
      </c>
    </row>
    <row r="38" spans="1:17" ht="12.75">
      <c r="A38" s="2">
        <v>3.5</v>
      </c>
      <c r="B38" s="2">
        <v>0.1731849846465</v>
      </c>
      <c r="C38" s="2">
        <v>0.1521713750107</v>
      </c>
      <c r="D38" t="str">
        <f>COMPLEX(B38,C38)</f>
        <v>0.1731849846465+0.1521713750107i</v>
      </c>
      <c r="E38">
        <f>IMARGUMENT(D38)</f>
        <v>0.7209013028239027</v>
      </c>
      <c r="F38" t="str">
        <f>IMSUB(D37,D38)</f>
        <v>-3.7983277112E-002-6.39746893800003E-004i</v>
      </c>
      <c r="G38" t="str">
        <f>IMSUB(D39,D38)</f>
        <v>3.72941101359E-002-8.00323620349999E-003i</v>
      </c>
      <c r="H38">
        <f>IMARGUMENT(F38)</f>
        <v>-3.1247513892788277</v>
      </c>
      <c r="I38">
        <f>IMARGUMENT(G38)</f>
        <v>-0.21139175531450033</v>
      </c>
      <c r="J38">
        <f t="shared" si="2"/>
        <v>2.9133596339643275</v>
      </c>
      <c r="K38">
        <f t="shared" si="0"/>
        <v>166.9232112299343</v>
      </c>
      <c r="L38">
        <f>IMABS(IMSUB(D39,D37))</f>
        <v>0.07563667103782637</v>
      </c>
      <c r="M38">
        <f t="shared" si="1"/>
        <v>0.33429580050297814</v>
      </c>
      <c r="N38">
        <f t="shared" si="3"/>
        <v>0.4989180054723076</v>
      </c>
      <c r="O38">
        <f t="shared" si="4"/>
        <v>2.004337364119253</v>
      </c>
      <c r="P38">
        <f t="shared" si="5"/>
        <v>35.31706405805512</v>
      </c>
      <c r="Q38">
        <f t="shared" si="6"/>
        <v>70.78731108255302</v>
      </c>
    </row>
    <row r="39" spans="1:17" ht="12.75">
      <c r="A39" s="2">
        <v>4</v>
      </c>
      <c r="B39" s="2">
        <v>0.2104790947824</v>
      </c>
      <c r="C39" s="2">
        <v>0.1441681388072</v>
      </c>
      <c r="D39" t="str">
        <f>COMPLEX(B39,C39)</f>
        <v>0.2104790947824+0.1441681388072i</v>
      </c>
      <c r="E39">
        <f>IMARGUMENT(D39)</f>
        <v>0.6005552805136706</v>
      </c>
      <c r="F39" t="str">
        <f>IMSUB(D38,D39)</f>
        <v>-3.72941101359E-002+8.00323620349999E-003i</v>
      </c>
      <c r="G39" t="str">
        <f>IMSUB(D40,D39)</f>
        <v>3.4649830665E-002-1.605491152E-002i</v>
      </c>
      <c r="H39">
        <f>IMARGUMENT(F39)</f>
        <v>2.930200898275293</v>
      </c>
      <c r="I39">
        <f>IMARGUMENT(G39)</f>
        <v>-0.43389808106559913</v>
      </c>
      <c r="J39">
        <f t="shared" si="2"/>
        <v>-3.364098979340892</v>
      </c>
      <c r="K39">
        <f t="shared" si="0"/>
        <v>-192.74867338050106</v>
      </c>
      <c r="L39">
        <f>IMABS(IMSUB(D40,D38))</f>
        <v>0.07585990436224628</v>
      </c>
      <c r="M39">
        <f t="shared" si="1"/>
        <v>0.34376325019808796</v>
      </c>
      <c r="N39">
        <f t="shared" si="3"/>
        <v>0.48835741690746065</v>
      </c>
      <c r="O39">
        <f t="shared" si="4"/>
        <v>2.047680582661225</v>
      </c>
      <c r="P39">
        <f t="shared" si="5"/>
        <v>34.941287072296745</v>
      </c>
      <c r="Q39">
        <f t="shared" si="6"/>
        <v>71.54859507113373</v>
      </c>
    </row>
    <row r="40" spans="1:17" ht="12.75">
      <c r="A40" s="2">
        <v>4.5</v>
      </c>
      <c r="B40" s="2">
        <v>0.2451289254474</v>
      </c>
      <c r="C40" s="2">
        <v>0.1281132272872</v>
      </c>
      <c r="D40" t="str">
        <f>COMPLEX(B40,C40)</f>
        <v>0.2451289254474+0.1281132272872i</v>
      </c>
      <c r="E40">
        <f>IMARGUMENT(D40)</f>
        <v>0.4815920736500252</v>
      </c>
      <c r="F40" t="str">
        <f>IMSUB(D39,D40)</f>
        <v>-3.4649830665E-002+1.605491152E-002i</v>
      </c>
      <c r="G40" t="str">
        <f>IMSUB(D41,D40)</f>
        <v>3.03447108738E-002-2.308507109E-002i</v>
      </c>
      <c r="H40">
        <f>IMARGUMENT(F40)</f>
        <v>2.7076945725241943</v>
      </c>
      <c r="I40">
        <f>IMARGUMENT(G40)</f>
        <v>-0.6503526196008759</v>
      </c>
      <c r="J40">
        <f t="shared" si="2"/>
        <v>-3.35804719212507</v>
      </c>
      <c r="K40">
        <f t="shared" si="0"/>
        <v>-192.4019315145232</v>
      </c>
      <c r="L40">
        <f>IMABS(IMSUB(D41,D39))</f>
        <v>0.0758698139483016</v>
      </c>
      <c r="M40">
        <f t="shared" si="1"/>
        <v>0.3532636377495323</v>
      </c>
      <c r="N40">
        <f t="shared" si="3"/>
        <v>0.4779086234268332</v>
      </c>
      <c r="O40">
        <f t="shared" si="4"/>
        <v>2.0924502111502448</v>
      </c>
      <c r="P40">
        <f t="shared" si="5"/>
        <v>34.565467718043145</v>
      </c>
      <c r="Q40">
        <f t="shared" si="6"/>
        <v>72.32652022512636</v>
      </c>
    </row>
    <row r="41" spans="1:17" ht="12.75">
      <c r="A41" s="2">
        <v>5</v>
      </c>
      <c r="B41" s="2">
        <v>0.2754736363212</v>
      </c>
      <c r="C41" s="2">
        <v>0.1050281561972</v>
      </c>
      <c r="D41" t="str">
        <f>COMPLEX(B41,C41)</f>
        <v>0.2754736363212+0.1050281561972i</v>
      </c>
      <c r="E41">
        <f>IMARGUMENT(D41)</f>
        <v>0.36425097807113793</v>
      </c>
      <c r="F41" t="str">
        <f>IMSUB(D40,D41)</f>
        <v>-3.03447108738E-002+2.308507109E-002i</v>
      </c>
      <c r="G41" t="str">
        <f>IMSUB(D42,D41)</f>
        <v>2.47506064107E-002-2.8793708895E-002i</v>
      </c>
      <c r="H41">
        <f>IMARGUMENT(F41)</f>
        <v>2.4912400339889174</v>
      </c>
      <c r="I41">
        <f>IMARGUMENT(G41)</f>
        <v>-0.8607646049097185</v>
      </c>
      <c r="J41">
        <f t="shared" si="2"/>
        <v>-3.3520046388986358</v>
      </c>
      <c r="K41">
        <f t="shared" si="0"/>
        <v>-192.05571871716538</v>
      </c>
      <c r="L41">
        <f>IMABS(IMSUB(D42,D40))</f>
        <v>0.07567629615283614</v>
      </c>
      <c r="M41">
        <f t="shared" si="1"/>
        <v>0.36232536464183385</v>
      </c>
      <c r="N41">
        <f t="shared" si="3"/>
        <v>0.46807807584630556</v>
      </c>
      <c r="O41">
        <f t="shared" si="4"/>
        <v>2.136395724563592</v>
      </c>
      <c r="P41">
        <f t="shared" si="5"/>
        <v>34.208115844281224</v>
      </c>
      <c r="Q41">
        <f t="shared" si="6"/>
        <v>73.08207243509848</v>
      </c>
    </row>
    <row r="42" spans="1:17" ht="12.75">
      <c r="A42" s="2">
        <v>5.5</v>
      </c>
      <c r="B42" s="2">
        <v>0.3002242427319</v>
      </c>
      <c r="C42" s="2">
        <v>0.0762344473022</v>
      </c>
      <c r="D42" t="str">
        <f>COMPLEX(B42,C42)</f>
        <v>0.3002242427319+7.62344473022E-002i</v>
      </c>
      <c r="E42">
        <f>IMARGUMENT(D42)</f>
        <v>0.2486693757723774</v>
      </c>
      <c r="F42" t="str">
        <f>IMSUB(D41,D42)</f>
        <v>-2.47506064107E-002+2.8793708895E-002i</v>
      </c>
      <c r="G42" t="str">
        <f>IMSUB(D43,D42)</f>
        <v>1.82645005029E-002-3.30098000872E-002i</v>
      </c>
      <c r="H42">
        <f>IMARGUMENT(F42)</f>
        <v>2.2808280486800747</v>
      </c>
      <c r="I42">
        <f>IMARGUMENT(G42)</f>
        <v>-1.0654189264919907</v>
      </c>
      <c r="J42">
        <f t="shared" si="2"/>
        <v>-3.3462469751720656</v>
      </c>
      <c r="K42">
        <f t="shared" si="0"/>
        <v>-191.72582888577733</v>
      </c>
      <c r="L42">
        <f>IMABS(IMSUB(D43,D41))</f>
        <v>0.07529922406838807</v>
      </c>
      <c r="M42">
        <f t="shared" si="1"/>
        <v>0.3705147023556305</v>
      </c>
      <c r="N42">
        <f t="shared" si="3"/>
        <v>0.4593057605018135</v>
      </c>
      <c r="O42">
        <f t="shared" si="4"/>
        <v>2.1771989075587737</v>
      </c>
      <c r="P42">
        <f t="shared" si="5"/>
        <v>33.88605024570632</v>
      </c>
      <c r="Q42">
        <f t="shared" si="6"/>
        <v>73.77667157643353</v>
      </c>
    </row>
    <row r="43" spans="1:17" ht="12.75">
      <c r="A43" s="2">
        <v>6</v>
      </c>
      <c r="B43" s="2">
        <v>0.3184887432348</v>
      </c>
      <c r="C43" s="2">
        <v>0.043224647215</v>
      </c>
      <c r="D43" t="str">
        <f>COMPLEX(B43,C43)</f>
        <v>0.3184887432348+4.3224647215E-002i</v>
      </c>
      <c r="E43">
        <f>IMARGUMENT(D43)</f>
        <v>0.13489378459524778</v>
      </c>
      <c r="F43" t="str">
        <f>IMSUB(D42,D43)</f>
        <v>-1.82645005029E-002+3.30098000872E-002i</v>
      </c>
      <c r="G43" t="str">
        <f>IMSUB(D44,D43)</f>
        <v>1.12691576799E-002-3.56733409845E-002i</v>
      </c>
      <c r="H43">
        <f>IMARGUMENT(F43)</f>
        <v>2.0761737270978027</v>
      </c>
      <c r="I43">
        <f>IMARGUMENT(G43)</f>
        <v>-1.2648182480180876</v>
      </c>
      <c r="J43">
        <f t="shared" si="2"/>
        <v>-3.34099197511589</v>
      </c>
      <c r="K43">
        <f t="shared" si="0"/>
        <v>-191.42473956121748</v>
      </c>
      <c r="L43">
        <f>IMABS(IMSUB(D44,D42))</f>
        <v>0.0747636999695274</v>
      </c>
      <c r="M43">
        <f t="shared" si="1"/>
        <v>0.3774408180756878</v>
      </c>
      <c r="N43">
        <f t="shared" si="3"/>
        <v>0.4519680074487989</v>
      </c>
      <c r="O43">
        <f t="shared" si="4"/>
        <v>2.212545984492685</v>
      </c>
      <c r="P43">
        <f t="shared" si="5"/>
        <v>33.61428295564249</v>
      </c>
      <c r="Q43">
        <f t="shared" si="6"/>
        <v>74.3731467751077</v>
      </c>
    </row>
    <row r="44" spans="1:17" ht="12.75">
      <c r="A44" s="2">
        <v>6.5</v>
      </c>
      <c r="B44" s="2">
        <v>0.3297579009147</v>
      </c>
      <c r="C44" s="2">
        <v>0.0075513062305</v>
      </c>
      <c r="D44" t="str">
        <f>COMPLEX(B44,C44)</f>
        <v>0.3297579009147+7.5513062305E-003i</v>
      </c>
      <c r="E44">
        <f>IMARGUMENT(D44)</f>
        <v>0.022895544529893903</v>
      </c>
      <c r="F44" t="str">
        <f>IMSUB(D43,D44)</f>
        <v>-1.12691576799E-002+3.56733409845E-002i</v>
      </c>
      <c r="G44" t="str">
        <f>IMSUB(D45,D44)</f>
        <v>4.10884318800003E-003-3.68098699305E-002i</v>
      </c>
      <c r="H44">
        <f>IMARGUMENT(F44)</f>
        <v>1.8767744055717055</v>
      </c>
      <c r="I44">
        <f>IMARGUMENT(G44)</f>
        <v>-1.4596330831858493</v>
      </c>
      <c r="J44">
        <f t="shared" si="2"/>
        <v>-3.3364074887575548</v>
      </c>
      <c r="K44">
        <f t="shared" si="0"/>
        <v>-191.16206784164956</v>
      </c>
      <c r="L44">
        <f>IMABS(IMSUB(D45,D43))</f>
        <v>0.0740965503599291</v>
      </c>
      <c r="M44">
        <f t="shared" si="1"/>
        <v>0.38276001641820806</v>
      </c>
      <c r="N44">
        <f t="shared" si="3"/>
        <v>0.44638257995096026</v>
      </c>
      <c r="O44">
        <f t="shared" si="4"/>
        <v>2.240230790614321</v>
      </c>
      <c r="P44">
        <f t="shared" si="5"/>
        <v>33.405934351210725</v>
      </c>
      <c r="Q44">
        <f t="shared" si="6"/>
        <v>74.8370027228229</v>
      </c>
    </row>
    <row r="45" spans="1:17" ht="12.75">
      <c r="A45" s="2">
        <v>7</v>
      </c>
      <c r="B45" s="2">
        <v>0.3338667441027</v>
      </c>
      <c r="C45" s="2">
        <v>-0.0292585637</v>
      </c>
      <c r="D45" t="str">
        <f>COMPLEX(B45,C45)</f>
        <v>0.3338667441027-2.92585637E-002i</v>
      </c>
      <c r="E45">
        <f>IMARGUMENT(D45)</f>
        <v>-0.08741213619262535</v>
      </c>
      <c r="F45" t="str">
        <f>IMSUB(D44,D45)</f>
        <v>-4.10884318800003E-003+3.68098699305E-002i</v>
      </c>
      <c r="G45" t="str">
        <f>IMSUB(D46,D45)</f>
        <v>-2.92164081060003E-003-3.6504372402E-002i</v>
      </c>
      <c r="H45">
        <f>IMARGUMENT(F45)</f>
        <v>1.6819595704039438</v>
      </c>
      <c r="I45">
        <f>IMARGUMENT(G45)</f>
        <v>-1.6506614536361155</v>
      </c>
      <c r="J45">
        <f t="shared" si="2"/>
        <v>-3.3326210240400593</v>
      </c>
      <c r="K45">
        <f t="shared" si="0"/>
        <v>-190.94511939406186</v>
      </c>
      <c r="L45">
        <f>IMABS(IMSUB(D46,D44))</f>
        <v>0.07332385408769398</v>
      </c>
      <c r="M45">
        <f t="shared" si="1"/>
        <v>0.3861819767721831</v>
      </c>
      <c r="N45">
        <f t="shared" si="3"/>
        <v>0.44281200701882817</v>
      </c>
      <c r="O45">
        <f t="shared" si="4"/>
        <v>2.2582946806983952</v>
      </c>
      <c r="P45">
        <f t="shared" si="5"/>
        <v>33.27206061468196</v>
      </c>
      <c r="Q45">
        <f t="shared" si="6"/>
        <v>75.13811750201084</v>
      </c>
    </row>
    <row r="46" spans="1:17" ht="12.75">
      <c r="A46" s="2">
        <v>7.5</v>
      </c>
      <c r="B46" s="2">
        <v>0.3309451032921</v>
      </c>
      <c r="C46" s="2">
        <v>-0.065762936102</v>
      </c>
      <c r="D46" t="str">
        <f>COMPLEX(B46,C46)</f>
        <v>0.3309451032921-6.5762936102E-002i</v>
      </c>
      <c r="E46">
        <f>IMARGUMENT(D46)</f>
        <v>-0.19615729423405143</v>
      </c>
      <c r="F46" t="str">
        <f>IMSUB(D45,D46)</f>
        <v>2.92164081060003E-003+3.6504372402E-002i</v>
      </c>
      <c r="G46" t="str">
        <f>IMSUB(D47,D46)</f>
        <v>-9.57797225239998E-003-3.4878812376E-002i</v>
      </c>
      <c r="H46">
        <f>IMARGUMENT(F46)</f>
        <v>1.4909311999536776</v>
      </c>
      <c r="I46">
        <f>IMARGUMENT(G46)</f>
        <v>-1.838797297918128</v>
      </c>
      <c r="J46">
        <f t="shared" si="2"/>
        <v>-3.3297284978718054</v>
      </c>
      <c r="K46">
        <f t="shared" si="0"/>
        <v>-190.77938985248974</v>
      </c>
      <c r="L46">
        <f>IMABS(IMSUB(D47,D45))</f>
        <v>0.07246929967768981</v>
      </c>
      <c r="M46">
        <f t="shared" si="1"/>
        <v>0.38747842854733405</v>
      </c>
      <c r="N46">
        <f t="shared" si="3"/>
        <v>0.4414638518697299</v>
      </c>
      <c r="O46">
        <f t="shared" si="4"/>
        <v>2.265191126668026</v>
      </c>
      <c r="P46">
        <f t="shared" si="5"/>
        <v>33.22137308532452</v>
      </c>
      <c r="Q46">
        <f t="shared" si="6"/>
        <v>75.2527595286051</v>
      </c>
    </row>
    <row r="47" spans="1:17" ht="12.75">
      <c r="A47" s="2">
        <v>8</v>
      </c>
      <c r="B47" s="2">
        <v>0.3213671310397</v>
      </c>
      <c r="C47" s="2">
        <v>-0.100641748478</v>
      </c>
      <c r="D47" t="str">
        <f>COMPLEX(B47,C47)</f>
        <v>0.3213671310397-0.100641748478i</v>
      </c>
      <c r="E47">
        <f>IMARGUMENT(D47)</f>
        <v>-0.3034928878007998</v>
      </c>
      <c r="F47" t="str">
        <f>IMSUB(D46,D47)</f>
        <v>9.57797225239998E-003+3.4878812376E-002i</v>
      </c>
      <c r="G47" t="str">
        <f>IMSUB(D48,D47)</f>
        <v>-1.56610124628E-002-3.2075310366E-002i</v>
      </c>
      <c r="H47">
        <f>IMARGUMENT(F47)</f>
        <v>1.3027953556716654</v>
      </c>
      <c r="I47">
        <f>IMARGUMENT(G47)</f>
        <v>-2.025005924774624</v>
      </c>
      <c r="J47">
        <f t="shared" si="2"/>
        <v>-3.3278012804462893</v>
      </c>
      <c r="K47">
        <f t="shared" si="0"/>
        <v>-190.66896842780363</v>
      </c>
      <c r="L47">
        <f>IMABS(IMSUB(D48,D46))</f>
        <v>0.0715532032938072</v>
      </c>
      <c r="M47">
        <f t="shared" si="1"/>
        <v>0.38649328545391226</v>
      </c>
      <c r="N47">
        <f t="shared" si="3"/>
        <v>0.4424880531211783</v>
      </c>
      <c r="O47">
        <f t="shared" si="4"/>
        <v>2.2599480210737877</v>
      </c>
      <c r="P47">
        <f t="shared" si="5"/>
        <v>33.25988774489394</v>
      </c>
      <c r="Q47">
        <f t="shared" si="6"/>
        <v>75.16561749020937</v>
      </c>
    </row>
    <row r="48" spans="1:17" ht="12.75">
      <c r="A48" s="2">
        <v>8.5</v>
      </c>
      <c r="B48" s="2">
        <v>0.3057061185769</v>
      </c>
      <c r="C48" s="2">
        <v>-0.132717058844</v>
      </c>
      <c r="D48" t="str">
        <f>COMPLEX(B48,C48)</f>
        <v>0.3057061185769-0.132717058844i</v>
      </c>
      <c r="E48">
        <f>IMARGUMENT(D48)</f>
        <v>-0.40958072567302</v>
      </c>
      <c r="F48" t="str">
        <f>IMSUB(D47,D48)</f>
        <v>1.56610124628E-002+3.2075310366E-002i</v>
      </c>
      <c r="G48" t="str">
        <f>IMSUB(D49,D48)</f>
        <v>-2.10083879984E-002-2.8245440969E-002i</v>
      </c>
      <c r="H48">
        <f>IMARGUMENT(F48)</f>
        <v>1.1165867288151692</v>
      </c>
      <c r="I48">
        <f>IMARGUMENT(G48)</f>
        <v>-2.210304597424399</v>
      </c>
      <c r="J48">
        <f t="shared" si="2"/>
        <v>-3.3268913262395685</v>
      </c>
      <c r="K48">
        <f t="shared" si="0"/>
        <v>-190.61683189220835</v>
      </c>
      <c r="L48">
        <f>IMABS(IMSUB(D49,D47))</f>
        <v>0.07059205317741339</v>
      </c>
      <c r="M48">
        <f t="shared" si="1"/>
        <v>0.38315248746118075</v>
      </c>
      <c r="N48">
        <f t="shared" si="3"/>
        <v>0.44597216729954486</v>
      </c>
      <c r="O48">
        <f t="shared" si="4"/>
        <v>2.242292396978964</v>
      </c>
      <c r="P48">
        <f t="shared" si="5"/>
        <v>33.39057379334566</v>
      </c>
      <c r="Q48">
        <f t="shared" si="6"/>
        <v>74.87142974758402</v>
      </c>
    </row>
    <row r="49" spans="1:17" ht="12.75">
      <c r="A49" s="2">
        <v>9</v>
      </c>
      <c r="B49" s="2">
        <v>0.2846977305785</v>
      </c>
      <c r="C49" s="2">
        <v>-0.160962499813</v>
      </c>
      <c r="D49" t="str">
        <f>COMPLEX(B49,C49)</f>
        <v>0.2846977305785-0.160962499813i</v>
      </c>
      <c r="E49">
        <f>IMARGUMENT(D49)</f>
        <v>-0.5145748002098516</v>
      </c>
      <c r="F49" t="str">
        <f>IMSUB(D48,D49)</f>
        <v>2.10083879984E-002+2.8245440969E-002i</v>
      </c>
      <c r="G49" t="str">
        <f>IMSUB(D50,D49)</f>
        <v>-2.54854602999E-002-2.3545195393E-002i</v>
      </c>
      <c r="H49">
        <f>IMARGUMENT(F49)</f>
        <v>0.9312880561653942</v>
      </c>
      <c r="I49">
        <f>IMARGUMENT(G49)</f>
        <v>-2.395746338391622</v>
      </c>
      <c r="J49">
        <f t="shared" si="2"/>
        <v>-3.3270343945570167</v>
      </c>
      <c r="K49">
        <f t="shared" si="0"/>
        <v>-190.6250291029802</v>
      </c>
      <c r="L49">
        <f>IMABS(IMSUB(D50,D48))</f>
        <v>0.06959847659515438</v>
      </c>
      <c r="M49">
        <f t="shared" si="1"/>
        <v>0.37747155481812067</v>
      </c>
      <c r="N49">
        <f t="shared" si="3"/>
        <v>0.45193560840105845</v>
      </c>
      <c r="O49">
        <f t="shared" si="4"/>
        <v>2.2127046008567133</v>
      </c>
      <c r="P49">
        <f t="shared" si="5"/>
        <v>33.61307812448372</v>
      </c>
      <c r="Q49">
        <f t="shared" si="6"/>
        <v>74.37581261500128</v>
      </c>
    </row>
    <row r="50" spans="1:17" ht="12.75">
      <c r="A50" s="2">
        <v>9.5</v>
      </c>
      <c r="B50" s="2">
        <v>0.2592122702786</v>
      </c>
      <c r="C50" s="2">
        <v>-0.184507695206</v>
      </c>
      <c r="D50" t="str">
        <f>COMPLEX(B50,C50)</f>
        <v>0.2592122702786-0.184507695206i</v>
      </c>
      <c r="E50">
        <f>IMARGUMENT(D50)</f>
        <v>-0.6186026314904867</v>
      </c>
      <c r="F50" t="str">
        <f>IMSUB(D49,D50)</f>
        <v>2.54854602999E-002+2.3545195393E-002i</v>
      </c>
      <c r="G50" t="str">
        <f>IMSUB(D51,D50)</f>
        <v>-2.89775352432E-002-1.8134674211E-002i</v>
      </c>
      <c r="H50">
        <f>IMARGUMENT(F50)</f>
        <v>0.7458463151981711</v>
      </c>
      <c r="I50">
        <f>IMARGUMENT(G50)</f>
        <v>-2.5824050555053173</v>
      </c>
      <c r="J50">
        <f t="shared" si="2"/>
        <v>-3.328251370703488</v>
      </c>
      <c r="K50">
        <f t="shared" si="0"/>
        <v>-190.6947566999411</v>
      </c>
      <c r="L50">
        <f>IMABS(IMSUB(D51,D49))</f>
        <v>0.06858155301343193</v>
      </c>
      <c r="M50">
        <f t="shared" si="1"/>
        <v>0.3695590859908582</v>
      </c>
      <c r="N50">
        <f t="shared" si="3"/>
        <v>0.46032399803548896</v>
      </c>
      <c r="O50">
        <f t="shared" si="4"/>
        <v>2.1723829395549012</v>
      </c>
      <c r="P50">
        <f t="shared" si="5"/>
        <v>33.9235905394568</v>
      </c>
      <c r="Q50">
        <f t="shared" si="6"/>
        <v>73.69502933636198</v>
      </c>
    </row>
    <row r="51" spans="1:17" ht="12.75">
      <c r="A51" s="2">
        <v>10</v>
      </c>
      <c r="B51" s="2">
        <v>0.2302347350354</v>
      </c>
      <c r="C51" s="2">
        <v>-0.202642369417</v>
      </c>
      <c r="D51" t="str">
        <f>COMPLEX(B51,C51)</f>
        <v>0.2302347350354-0.202642369417i</v>
      </c>
      <c r="E51">
        <f>IMARGUMENT(D51)</f>
        <v>-0.7217424820180631</v>
      </c>
      <c r="F51" t="str">
        <f>IMSUB(D50,D51)</f>
        <v>2.89775352432E-002+1.8134674211E-002i</v>
      </c>
      <c r="G51" t="str">
        <f>IMSUB(D52,D51)</f>
        <v>-0.2302347350354+0.202642369417i</v>
      </c>
      <c r="H51">
        <f>IMARGUMENT(F51)</f>
        <v>0.5591875980844759</v>
      </c>
      <c r="I51">
        <f>IMARGUMENT(G51)</f>
        <v>2.41985017157173</v>
      </c>
      <c r="J51">
        <f t="shared" si="2"/>
        <v>1.8606625734872542</v>
      </c>
      <c r="K51">
        <f t="shared" si="0"/>
        <v>106.60811255877005</v>
      </c>
      <c r="L51">
        <f>IMABS(IMSUB(D52,D50))</f>
        <v>0.3181730514251893</v>
      </c>
      <c r="M51">
        <f t="shared" si="1"/>
        <v>0.332024407820856</v>
      </c>
      <c r="N51">
        <f t="shared" si="3"/>
        <v>0.501473988207114</v>
      </c>
      <c r="O51">
        <f t="shared" si="4"/>
        <v>1.9941213772128688</v>
      </c>
      <c r="P51">
        <f t="shared" si="5"/>
        <v>35.40741406143331</v>
      </c>
      <c r="Q51">
        <f t="shared" si="6"/>
        <v>70.60668129173168</v>
      </c>
    </row>
    <row r="52" spans="1:3" ht="12.75">
      <c r="B52" s="1"/>
      <c r="C52" s="1"/>
    </row>
    <row r="53" spans="1:3" ht="12.75">
      <c r="B53" s="1"/>
      <c r="C53" s="1"/>
    </row>
    <row r="54" spans="1:3" ht="12.75">
      <c r="B54" s="1"/>
      <c r="C54" s="1"/>
    </row>
    <row r="55" spans="1:3" ht="12.75">
      <c r="B55" s="1"/>
      <c r="C55" s="1"/>
    </row>
    <row r="56" spans="1:3" ht="12.75">
      <c r="B56" s="1"/>
      <c r="C56" s="1"/>
    </row>
    <row r="57" spans="1:3" ht="12.75">
      <c r="B57" s="1"/>
      <c r="C57" s="1"/>
    </row>
    <row r="58" spans="1:3" ht="12.75">
      <c r="B58" s="1"/>
      <c r="C58" s="1"/>
    </row>
    <row r="59" spans="1:3" ht="12.75">
      <c r="B59" s="1"/>
      <c r="C59" s="1"/>
    </row>
    <row r="60" spans="1:3" ht="12.75">
      <c r="B60" s="1"/>
      <c r="C60" s="1"/>
    </row>
    <row r="61" spans="1:3" ht="12.75">
      <c r="B61" s="1"/>
      <c r="C61" s="1"/>
    </row>
    <row r="62" spans="1:3" ht="12.75">
      <c r="B62" s="1"/>
      <c r="C62" s="1"/>
    </row>
    <row r="63" spans="1:3" ht="12.75">
      <c r="B63" s="1"/>
      <c r="C63" s="1"/>
    </row>
    <row r="64" spans="1:3" ht="12.75">
      <c r="B64" s="1"/>
      <c r="C64" s="1"/>
    </row>
    <row r="65" spans="1:3" ht="12.75">
      <c r="B65" s="1"/>
      <c r="C65" s="1"/>
    </row>
    <row r="66" spans="1:3" ht="12.75">
      <c r="B66" s="1"/>
      <c r="C66" s="1"/>
    </row>
    <row r="67" spans="1:3" ht="12.75">
      <c r="B67" s="1"/>
      <c r="C67" s="1"/>
    </row>
    <row r="68" spans="1:3" ht="12.75">
      <c r="B68" s="1"/>
      <c r="C68" s="1"/>
    </row>
    <row r="69" spans="1:3" ht="12.75">
      <c r="B69" s="1"/>
      <c r="C69" s="1"/>
    </row>
    <row r="70" spans="1:3" ht="12.75">
      <c r="B70" s="1"/>
      <c r="C70" s="1"/>
    </row>
    <row r="71" spans="1:3" ht="12.75">
      <c r="B71" s="1"/>
      <c r="C71" s="1"/>
    </row>
    <row r="72" spans="1:3" ht="12.75">
      <c r="B72" s="1"/>
      <c r="C72" s="1"/>
    </row>
    <row r="73" spans="1:3" ht="12.75">
      <c r="B73" s="1"/>
      <c r="C73" s="1"/>
    </row>
    <row r="74" spans="1:3" ht="12.75">
      <c r="B74" s="1"/>
      <c r="C74" s="1"/>
    </row>
    <row r="75" spans="1:3" ht="12.75">
      <c r="B75" s="1"/>
      <c r="C75" s="1"/>
    </row>
    <row r="76" spans="1:3" ht="12.75">
      <c r="B76" s="1"/>
      <c r="C76" s="1"/>
    </row>
    <row r="77" spans="1:3" ht="12.75">
      <c r="B77" s="1"/>
      <c r="C77" s="1"/>
    </row>
    <row r="78" spans="1:3" ht="12.75">
      <c r="B78" s="1"/>
      <c r="C78" s="1"/>
    </row>
    <row r="79" spans="1:3" ht="12.75">
      <c r="B79" s="1"/>
      <c r="C79" s="1"/>
    </row>
    <row r="80" spans="1:3" ht="12.75">
      <c r="B80" s="1"/>
      <c r="C80" s="1"/>
    </row>
    <row r="81" spans="1:3" ht="12.75">
      <c r="B81" s="1"/>
      <c r="C81" s="1"/>
    </row>
    <row r="82" spans="1:3" ht="12.75">
      <c r="B82" s="1"/>
      <c r="C82" s="1"/>
    </row>
    <row r="83" spans="1:3" ht="12.75">
      <c r="B83" s="1"/>
      <c r="C83" s="1"/>
    </row>
    <row r="84" spans="1:3" ht="12.75">
      <c r="B84" s="1"/>
      <c r="C84" s="1"/>
    </row>
    <row r="85" spans="1:3" ht="12.75">
      <c r="B85" s="1"/>
      <c r="C85" s="1"/>
    </row>
    <row r="86" spans="1:3" ht="12.75">
      <c r="B86" s="1"/>
      <c r="C86" s="1"/>
    </row>
    <row r="87" spans="1:3" ht="12.75">
      <c r="B87" s="1"/>
      <c r="C87" s="1"/>
    </row>
    <row r="88" spans="1:3" ht="12.75">
      <c r="B88" s="1"/>
      <c r="C88" s="1"/>
    </row>
    <row r="89" spans="1:3" ht="12.75">
      <c r="B89" s="1"/>
      <c r="C89" s="1"/>
    </row>
    <row r="90" spans="1:3" ht="12.75">
      <c r="B90" s="1"/>
      <c r="C90" s="1"/>
    </row>
    <row r="91" spans="1:3" ht="12.75">
      <c r="B91" s="1"/>
      <c r="C91" s="1"/>
    </row>
    <row r="92" spans="1:3" ht="12.75">
      <c r="B92" s="1"/>
      <c r="C92" s="1"/>
    </row>
    <row r="93" spans="1:3" ht="12.75">
      <c r="B93" s="1"/>
      <c r="C93" s="1"/>
    </row>
    <row r="94" spans="1:3" ht="12.75">
      <c r="B94" s="1"/>
      <c r="C94" s="1"/>
    </row>
    <row r="95" spans="1:3" ht="12.75">
      <c r="B95" s="1"/>
      <c r="C95" s="1"/>
    </row>
    <row r="96" spans="1:3" ht="12.75">
      <c r="B96" s="1"/>
      <c r="C96" s="1"/>
    </row>
    <row r="97" spans="1:3" ht="12.75">
      <c r="B97" s="1"/>
      <c r="C97" s="1"/>
    </row>
    <row r="98" spans="1:3" ht="12.75">
      <c r="B98" s="1"/>
      <c r="C98" s="1"/>
    </row>
    <row r="99" spans="1:3" ht="12.75">
      <c r="B99" s="1"/>
      <c r="C99" s="1"/>
    </row>
    <row r="100" spans="1:3" ht="12.75">
      <c r="B100" s="1"/>
      <c r="C100" s="1"/>
    </row>
    <row r="101" spans="1:3" ht="12.75">
      <c r="B101" s="1"/>
      <c r="C101" s="1"/>
    </row>
    <row r="102" spans="1:3" ht="12.75">
      <c r="B102" s="1"/>
      <c r="C102" s="1"/>
    </row>
    <row r="103" spans="1:3" ht="12.75">
      <c r="B103" s="1"/>
      <c r="C103" s="1"/>
    </row>
    <row r="104" spans="1:3" ht="12.75">
      <c r="B104" s="1"/>
      <c r="C104" s="1"/>
    </row>
    <row r="105" spans="1:3" ht="12.75">
      <c r="B105" s="1"/>
      <c r="C105" s="1"/>
    </row>
    <row r="106" spans="1:3" ht="12.75">
      <c r="B106" s="1"/>
      <c r="C106" s="1"/>
    </row>
    <row r="107" spans="1:3" ht="12.75">
      <c r="B107" s="1"/>
      <c r="C107" s="1"/>
    </row>
    <row r="108" spans="1:3" ht="12.75">
      <c r="B108" s="1"/>
      <c r="C108" s="1"/>
    </row>
    <row r="109" spans="1:3" ht="12.75">
      <c r="B109" s="1"/>
      <c r="C109" s="1"/>
    </row>
    <row r="110" spans="1:3" ht="12.75">
      <c r="B110" s="1"/>
      <c r="C110" s="1"/>
    </row>
    <row r="111" spans="1:3" ht="12.75">
      <c r="B111" s="1"/>
      <c r="C111" s="1"/>
    </row>
    <row r="112" spans="1:3" ht="12.75">
      <c r="B112" s="1"/>
      <c r="C112" s="1"/>
    </row>
    <row r="113" spans="1:3" ht="12.75">
      <c r="B113" s="1"/>
      <c r="C113" s="1"/>
    </row>
    <row r="114" spans="1:3" ht="12.75">
      <c r="B114" s="1"/>
      <c r="C114" s="1"/>
    </row>
    <row r="115" spans="1:3" ht="12.75">
      <c r="B115" s="1"/>
      <c r="C115" s="1"/>
    </row>
    <row r="116" spans="1:3" ht="12.75">
      <c r="B116" s="1"/>
      <c r="C116" s="1"/>
    </row>
    <row r="117" spans="1:3" ht="12.75">
      <c r="B117" s="1"/>
      <c r="C117" s="1"/>
    </row>
    <row r="118" spans="1:3" ht="12.75">
      <c r="B118" s="1"/>
      <c r="C118" s="1"/>
    </row>
    <row r="119" spans="1:3" ht="12.75">
      <c r="B119" s="1"/>
      <c r="C119" s="1"/>
    </row>
    <row r="120" spans="1:3" ht="12.75">
      <c r="B120" s="1"/>
      <c r="C120" s="1"/>
    </row>
    <row r="121" spans="1:3" ht="12.75">
      <c r="B121" s="1"/>
      <c r="C121" s="1"/>
    </row>
    <row r="122" spans="1:3" ht="12.75">
      <c r="B122" s="1"/>
      <c r="C122" s="1"/>
    </row>
    <row r="123" spans="1:3" ht="12.75">
      <c r="B123" s="1"/>
      <c r="C123" s="1"/>
    </row>
    <row r="124" spans="1:3" ht="12.75">
      <c r="B124" s="1"/>
      <c r="C124" s="1"/>
    </row>
    <row r="125" spans="1:3" ht="12.75">
      <c r="B125" s="1"/>
      <c r="C125" s="1"/>
    </row>
    <row r="126" spans="1:3" ht="12.75">
      <c r="B126" s="1"/>
      <c r="C126" s="1"/>
    </row>
    <row r="127" spans="1:3" ht="12.75">
      <c r="B127" s="1"/>
      <c r="C127" s="1"/>
    </row>
    <row r="128" spans="1:3" ht="12.75">
      <c r="B128" s="1"/>
      <c r="C128" s="1"/>
    </row>
    <row r="129" spans="1:3" ht="12.75">
      <c r="B129" s="1"/>
      <c r="C129" s="1"/>
    </row>
    <row r="130" spans="1:3" ht="12.75">
      <c r="B130" s="1"/>
      <c r="C130" s="1"/>
    </row>
    <row r="131" spans="1:3" ht="12.75"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/>
    </row>
    <row r="283" spans="1:3" ht="12.75">
      <c r="A283" s="1"/>
      <c r="B283" s="1"/>
      <c r="C283" s="1"/>
    </row>
    <row r="284" spans="1:3" ht="12.75">
      <c r="A284" s="1"/>
      <c r="B284" s="1"/>
      <c r="C284" s="1"/>
    </row>
    <row r="285" spans="1:3" ht="12.75">
      <c r="A285" s="1"/>
      <c r="B285" s="1"/>
      <c r="C285" s="1"/>
    </row>
    <row r="286" spans="1:3" ht="12.75">
      <c r="A286" s="1"/>
      <c r="B286" s="1"/>
      <c r="C286" s="1"/>
    </row>
    <row r="287" spans="1:3" ht="12.75">
      <c r="A287" s="1"/>
      <c r="B287" s="1"/>
      <c r="C287" s="1"/>
    </row>
    <row r="288" spans="1:3" ht="12.75">
      <c r="A288" s="1"/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1"/>
      <c r="B291" s="1"/>
      <c r="C291" s="1"/>
    </row>
    <row r="292" spans="1:3" ht="12.75">
      <c r="A292" s="1"/>
      <c r="B292" s="1"/>
      <c r="C292" s="1"/>
    </row>
    <row r="293" spans="1:3" ht="12.75">
      <c r="A293" s="1"/>
      <c r="B293" s="1"/>
      <c r="C293" s="1"/>
    </row>
    <row r="294" spans="1:3" ht="12.75">
      <c r="A294" s="1"/>
      <c r="B294" s="1"/>
      <c r="C294" s="1"/>
    </row>
    <row r="295" spans="1:3" ht="12.75">
      <c r="A295" s="1"/>
      <c r="B295" s="1"/>
      <c r="C295" s="1"/>
    </row>
    <row r="296" spans="1:3" ht="12.75">
      <c r="A296" s="1"/>
      <c r="B296" s="1"/>
      <c r="C296" s="1"/>
    </row>
    <row r="297" spans="1:3" ht="12.75">
      <c r="A297" s="1"/>
      <c r="B297" s="1"/>
      <c r="C297" s="1"/>
    </row>
    <row r="298" spans="1:3" ht="12.75">
      <c r="A298" s="1"/>
      <c r="B298" s="1"/>
      <c r="C298" s="1"/>
    </row>
    <row r="299" spans="1:3" ht="12.75">
      <c r="A299" s="1"/>
      <c r="B299" s="1"/>
      <c r="C299" s="1"/>
    </row>
    <row r="300" spans="1:3" ht="12.75">
      <c r="A300" s="1"/>
      <c r="B300" s="1"/>
      <c r="C300" s="1"/>
    </row>
    <row r="301" spans="1:3" ht="12.75">
      <c r="A301" s="1"/>
      <c r="B301" s="1"/>
      <c r="C301" s="1"/>
    </row>
    <row r="302" spans="1:3" ht="12.75">
      <c r="A302" s="1"/>
      <c r="B302" s="1"/>
      <c r="C302" s="1"/>
    </row>
    <row r="303" spans="1:3" ht="12.75">
      <c r="A303" s="1"/>
      <c r="B303" s="1"/>
      <c r="C303" s="1"/>
    </row>
    <row r="304" spans="1:3" ht="12.75">
      <c r="A304" s="1"/>
      <c r="B304" s="1"/>
      <c r="C304" s="1"/>
    </row>
    <row r="305" spans="1:3" ht="12.75">
      <c r="A305" s="1"/>
      <c r="B305" s="1"/>
      <c r="C305" s="1"/>
    </row>
    <row r="306" spans="1:3" ht="12.75">
      <c r="A306" s="1"/>
      <c r="B306" s="1"/>
      <c r="C306" s="1"/>
    </row>
    <row r="307" spans="1:3" ht="12.75">
      <c r="A307" s="1"/>
      <c r="B307" s="1"/>
      <c r="C307" s="1"/>
    </row>
    <row r="308" spans="1:3" ht="12.75">
      <c r="A308" s="1"/>
      <c r="B308" s="1"/>
      <c r="C308" s="1"/>
    </row>
    <row r="309" spans="1:3" ht="12.75">
      <c r="A309" s="1"/>
      <c r="B309" s="1"/>
      <c r="C309" s="1"/>
    </row>
    <row r="310" spans="1:3" ht="12.75">
      <c r="A310" s="1"/>
      <c r="B310" s="1"/>
      <c r="C310" s="1"/>
    </row>
    <row r="311" spans="1:3" ht="12.75">
      <c r="A311" s="1"/>
      <c r="B311" s="1"/>
      <c r="C311" s="1"/>
    </row>
    <row r="312" spans="1:3" ht="12.75">
      <c r="A312" s="1"/>
      <c r="B312" s="1"/>
      <c r="C312" s="1"/>
    </row>
    <row r="313" spans="1:3" ht="12.75">
      <c r="A313" s="1"/>
      <c r="B313" s="1"/>
      <c r="C313" s="1"/>
    </row>
    <row r="314" spans="1:3" ht="12.75">
      <c r="A314" s="1"/>
      <c r="B314" s="1"/>
      <c r="C314" s="1"/>
    </row>
    <row r="315" spans="1:3" ht="12.75">
      <c r="A315" s="1"/>
      <c r="B315" s="1"/>
      <c r="C315" s="1"/>
    </row>
    <row r="316" spans="1:3" ht="12.75">
      <c r="A316" s="1"/>
      <c r="B316" s="1"/>
      <c r="C316" s="1"/>
    </row>
    <row r="317" spans="1:3" ht="12.75">
      <c r="A317" s="1"/>
      <c r="B317" s="1"/>
      <c r="C317" s="1"/>
    </row>
    <row r="318" spans="1:3" ht="12.75">
      <c r="A318" s="1"/>
      <c r="B318" s="1"/>
      <c r="C318" s="1"/>
    </row>
    <row r="319" spans="1:3" ht="12.75">
      <c r="A319" s="1"/>
      <c r="B319" s="1"/>
      <c r="C319" s="1"/>
    </row>
    <row r="320" spans="1:3" ht="12.75">
      <c r="A320" s="1"/>
      <c r="B320" s="1"/>
      <c r="C320" s="1"/>
    </row>
    <row r="321" spans="1:3" ht="12.75">
      <c r="A321" s="1"/>
      <c r="B321" s="1"/>
      <c r="C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  <row r="332" spans="1:3" ht="12.75">
      <c r="A332" s="1"/>
      <c r="B332" s="1"/>
      <c r="C332" s="1"/>
    </row>
    <row r="333" spans="1:3" ht="12.75">
      <c r="A333" s="1"/>
      <c r="B333" s="1"/>
      <c r="C333" s="1"/>
    </row>
    <row r="334" spans="1:3" ht="12.75">
      <c r="A334" s="1"/>
      <c r="B334" s="1"/>
      <c r="C334" s="1"/>
    </row>
    <row r="335" spans="1:3" ht="12.75">
      <c r="A335" s="1"/>
      <c r="B335" s="1"/>
      <c r="C335" s="1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/>
    </row>
    <row r="339" spans="1:3" ht="12.75">
      <c r="A339" s="1"/>
      <c r="B339" s="1"/>
      <c r="C339" s="1"/>
    </row>
    <row r="340" spans="1:3" ht="12.75">
      <c r="A340" s="1"/>
      <c r="B340" s="1"/>
      <c r="C340" s="1"/>
    </row>
    <row r="341" spans="1:3" ht="12.75">
      <c r="A341" s="1"/>
      <c r="B341" s="1"/>
      <c r="C341" s="1"/>
    </row>
    <row r="342" spans="1:3" ht="12.75">
      <c r="A342" s="1"/>
      <c r="B342" s="1"/>
      <c r="C342" s="1"/>
    </row>
    <row r="343" spans="1:3" ht="12.75">
      <c r="A343" s="1"/>
      <c r="B343" s="1"/>
      <c r="C343" s="1"/>
    </row>
    <row r="344" spans="1:3" ht="12.75">
      <c r="A344" s="1"/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1"/>
      <c r="B349" s="1"/>
      <c r="C349" s="1"/>
    </row>
    <row r="350" spans="1:3" ht="12.75">
      <c r="A350" s="1"/>
      <c r="B350" s="1"/>
      <c r="C350" s="1"/>
    </row>
    <row r="351" spans="1:3" ht="12.75">
      <c r="A351" s="1"/>
      <c r="B351" s="1"/>
      <c r="C351" s="1"/>
    </row>
    <row r="352" spans="1:3" ht="12.75">
      <c r="A352" s="1"/>
      <c r="B352" s="1"/>
      <c r="C352" s="1"/>
    </row>
    <row r="353" spans="1:3" ht="12.75">
      <c r="A353" s="1"/>
      <c r="B353" s="1"/>
      <c r="C353" s="1"/>
    </row>
    <row r="354" spans="1:3" ht="12.75">
      <c r="A354" s="1"/>
      <c r="B354" s="1"/>
      <c r="C354" s="1"/>
    </row>
    <row r="355" spans="1:3" ht="12.75">
      <c r="A355" s="1"/>
      <c r="B355" s="1"/>
      <c r="C355" s="1"/>
    </row>
    <row r="356" spans="1:3" ht="12.75">
      <c r="A356" s="1"/>
      <c r="B356" s="1"/>
      <c r="C356" s="1"/>
    </row>
    <row r="357" spans="1:3" ht="12.75">
      <c r="A357" s="1"/>
      <c r="B357" s="1"/>
      <c r="C357" s="1"/>
    </row>
    <row r="358" spans="1:3" ht="12.75">
      <c r="A358" s="1"/>
      <c r="B358" s="1"/>
      <c r="C358" s="1"/>
    </row>
    <row r="359" spans="1:3" ht="12.75">
      <c r="A359" s="1"/>
      <c r="B359" s="1"/>
      <c r="C359" s="1"/>
    </row>
    <row r="360" spans="1:3" ht="12.75">
      <c r="A360" s="1"/>
      <c r="B360" s="1"/>
      <c r="C360" s="1"/>
    </row>
    <row r="361" spans="1:3" ht="12.75">
      <c r="A361" s="1"/>
      <c r="B361" s="1"/>
      <c r="C361" s="1"/>
    </row>
    <row r="362" spans="1:3" ht="12.75">
      <c r="A362" s="1"/>
      <c r="B362" s="1"/>
      <c r="C362" s="1"/>
    </row>
    <row r="363" spans="1:3" ht="12.75">
      <c r="A363" s="1"/>
      <c r="B363" s="1"/>
      <c r="C363" s="1"/>
    </row>
    <row r="364" spans="1:3" ht="12.75">
      <c r="A364" s="1"/>
      <c r="B364" s="1"/>
      <c r="C364" s="1"/>
    </row>
    <row r="365" spans="1:3" ht="12.75">
      <c r="A365" s="1"/>
      <c r="B365" s="1"/>
      <c r="C365" s="1"/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3" ht="12.75">
      <c r="A368" s="1"/>
      <c r="B368" s="1"/>
      <c r="C368" s="1"/>
    </row>
    <row r="369" spans="1:3" ht="12.75">
      <c r="A369" s="1"/>
      <c r="B369" s="1"/>
      <c r="C369" s="1"/>
    </row>
    <row r="370" spans="1:3" ht="12.75">
      <c r="A370" s="1"/>
      <c r="B370" s="1"/>
      <c r="C370" s="1"/>
    </row>
    <row r="371" spans="1:3" ht="12.75">
      <c r="A371" s="1"/>
      <c r="B371" s="1"/>
      <c r="C371" s="1"/>
    </row>
    <row r="372" spans="1:3" ht="12.75">
      <c r="A372" s="1"/>
      <c r="B372" s="1"/>
      <c r="C372" s="1"/>
    </row>
    <row r="373" spans="1:3" ht="12.75">
      <c r="A373" s="1"/>
      <c r="B373" s="1"/>
      <c r="C373" s="1"/>
    </row>
    <row r="374" spans="1:3" ht="12.75">
      <c r="A374" s="1"/>
      <c r="B374" s="1"/>
      <c r="C374" s="1"/>
    </row>
    <row r="375" spans="1:3" ht="12.75">
      <c r="A375" s="1"/>
      <c r="B375" s="1"/>
      <c r="C375" s="1"/>
    </row>
    <row r="376" spans="1:3" ht="12.75">
      <c r="A376" s="1"/>
      <c r="B376" s="1"/>
      <c r="C376" s="1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/>
    </row>
    <row r="395" spans="1:3" ht="12.75">
      <c r="A395" s="1"/>
      <c r="B395" s="1"/>
      <c r="C395" s="1"/>
    </row>
    <row r="396" spans="1:3" ht="12.75">
      <c r="A396" s="1"/>
      <c r="B396" s="1"/>
      <c r="C396" s="1"/>
    </row>
    <row r="397" spans="1:3" ht="12.75">
      <c r="A397" s="1"/>
      <c r="B397" s="1"/>
      <c r="C397" s="1"/>
    </row>
    <row r="398" spans="1:3" ht="12.75">
      <c r="A398" s="1"/>
      <c r="B398" s="1"/>
      <c r="C398" s="1"/>
    </row>
    <row r="399" spans="1:3" ht="12.75">
      <c r="A399" s="1"/>
      <c r="B399" s="1"/>
      <c r="C399" s="1"/>
    </row>
    <row r="400" spans="1:3" ht="12.75">
      <c r="A400" s="1"/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1"/>
      <c r="B403" s="1"/>
      <c r="C403" s="1"/>
    </row>
    <row r="404" spans="1:3" ht="12.75">
      <c r="A404" s="1"/>
      <c r="B404" s="1"/>
      <c r="C404" s="1"/>
    </row>
    <row r="405" spans="1:3" ht="12.75">
      <c r="A405" s="1"/>
      <c r="B405" s="1"/>
      <c r="C405" s="1"/>
    </row>
    <row r="406" spans="1:3" ht="12.75">
      <c r="A406" s="1"/>
      <c r="B406" s="1"/>
      <c r="C406" s="1"/>
    </row>
    <row r="407" spans="1:3" ht="12.75">
      <c r="A407" s="1"/>
      <c r="B407" s="1"/>
      <c r="C407" s="1"/>
    </row>
    <row r="408" spans="1:3" ht="12.75">
      <c r="A408" s="1"/>
      <c r="B408" s="1"/>
      <c r="C408" s="1"/>
    </row>
    <row r="409" spans="1:3" ht="12.75">
      <c r="A409" s="1"/>
      <c r="B409" s="1"/>
      <c r="C409" s="1"/>
    </row>
    <row r="410" spans="1:3" ht="12.75">
      <c r="A410" s="1"/>
      <c r="B410" s="1"/>
      <c r="C410" s="1"/>
    </row>
    <row r="411" spans="1:3" ht="12.75">
      <c r="A411" s="1"/>
      <c r="B411" s="1"/>
      <c r="C411" s="1"/>
    </row>
    <row r="412" spans="1:3" ht="12.75">
      <c r="A412" s="1"/>
      <c r="B412" s="1"/>
      <c r="C412" s="1"/>
    </row>
    <row r="413" spans="1:3" ht="12.75">
      <c r="A413" s="1"/>
      <c r="B413" s="1"/>
      <c r="C413" s="1"/>
    </row>
    <row r="414" spans="1:3" ht="12.75">
      <c r="A414" s="1"/>
      <c r="B414" s="1"/>
      <c r="C414" s="1"/>
    </row>
    <row r="415" spans="1:3" ht="12.75">
      <c r="A415" s="1"/>
      <c r="B415" s="1"/>
      <c r="C415" s="1"/>
    </row>
    <row r="416" spans="1:3" ht="12.75">
      <c r="A416" s="1"/>
      <c r="B416" s="1"/>
      <c r="C416" s="1"/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1"/>
    </row>
    <row r="420" spans="1:3" ht="12.75">
      <c r="A420" s="1"/>
      <c r="B420" s="1"/>
      <c r="C420" s="1"/>
    </row>
    <row r="421" spans="1:3" ht="12.75">
      <c r="A421" s="1"/>
      <c r="B421" s="1"/>
      <c r="C421" s="1"/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Editor</dc:creator>
  <cp:keywords/>
  <dc:description/>
  <cp:lastModifiedBy>Brenda</cp:lastModifiedBy>
  <cp:lastPrinted>2009-09-03T04:19:59Z</cp:lastPrinted>
  <dcterms:created xsi:type="dcterms:W3CDTF">2009-08-31T16:29:08Z</dcterms:created>
  <dcterms:modified xsi:type="dcterms:W3CDTF">2009-10-04T14:46:36Z</dcterms:modified>
  <cp:category/>
  <cp:version/>
  <cp:contentType/>
  <cp:contentStatus/>
</cp:coreProperties>
</file>