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firstSheet="1" activeTab="2"/>
  </bookViews>
  <sheets>
    <sheet name="Chart1" sheetId="1" r:id="rId1"/>
    <sheet name="Readme" sheetId="2" r:id="rId2"/>
    <sheet name="Chart2" sheetId="3" r:id="rId3"/>
    <sheet name="Coupling vs impedance" sheetId="4" r:id="rId4"/>
    <sheet name="Chart3" sheetId="5" r:id="rId5"/>
    <sheet name="Coupling vs freq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<sst xmlns="http://schemas.openxmlformats.org/spreadsheetml/2006/main" count="43" uniqueCount="36">
  <si>
    <t>Z0</t>
  </si>
  <si>
    <t>Z0o</t>
  </si>
  <si>
    <t>Z0e</t>
  </si>
  <si>
    <t>C</t>
  </si>
  <si>
    <t>C2</t>
  </si>
  <si>
    <t>C3</t>
  </si>
  <si>
    <t>C3(dB)</t>
  </si>
  <si>
    <t>C2(dB)</t>
  </si>
  <si>
    <t>V3 calc</t>
  </si>
  <si>
    <t>Num</t>
  </si>
  <si>
    <t>Denom</t>
  </si>
  <si>
    <t>V3</t>
  </si>
  <si>
    <t>dB</t>
  </si>
  <si>
    <t>V2mag</t>
  </si>
  <si>
    <t>V2dB</t>
  </si>
  <si>
    <t>Versus frequency</t>
  </si>
  <si>
    <t>Requires Analysis ToolPak!</t>
  </si>
  <si>
    <t>Enter:</t>
  </si>
  <si>
    <t>F0</t>
  </si>
  <si>
    <t>FL</t>
  </si>
  <si>
    <t>FH</t>
  </si>
  <si>
    <t>F</t>
  </si>
  <si>
    <t>F/F0</t>
  </si>
  <si>
    <t>betaL</t>
  </si>
  <si>
    <t>tan(betaL)</t>
  </si>
  <si>
    <t>Ideal coupler</t>
  </si>
  <si>
    <t>GHz</t>
  </si>
  <si>
    <t>Volt/Volt</t>
  </si>
  <si>
    <t>Click on Tools, Add-Ins, and check the box for Analysis ToolPak</t>
  </si>
  <si>
    <t>V3mag</t>
  </si>
  <si>
    <t>Z0even</t>
  </si>
  <si>
    <t>Z0odd</t>
  </si>
  <si>
    <t>Plot limits:</t>
  </si>
  <si>
    <t>V3dB</t>
  </si>
  <si>
    <t>Single point calculation</t>
  </si>
  <si>
    <t>Data for graph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</si>
</sst>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Even and odd mode impedances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8"/>
          <c:w val="0.873"/>
          <c:h val="0.8015"/>
        </c:manualLayout>
      </c:layout>
      <c:scatterChart>
        <c:scatterStyle val="line"/>
        <c:varyColors val="0"/>
        <c:ser>
          <c:idx val="0"/>
          <c:order val="0"/>
          <c:tx>
            <c:v>Even mode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impedance'!$G$13:$G$111</c:f>
              <c:numCache>
                <c:ptCount val="99"/>
                <c:pt idx="0">
                  <c:v>50</c:v>
                </c:pt>
                <c:pt idx="1">
                  <c:v>50.50252518939078</c:v>
                </c:pt>
                <c:pt idx="2">
                  <c:v>51.010203061020356</c:v>
                </c:pt>
                <c:pt idx="3">
                  <c:v>51.52319065486659</c:v>
                </c:pt>
                <c:pt idx="4">
                  <c:v>52.041649986653326</c:v>
                </c:pt>
                <c:pt idx="5">
                  <c:v>52.56574830378469</c:v>
                </c:pt>
                <c:pt idx="6">
                  <c:v>53.09565835518205</c:v>
                </c:pt>
                <c:pt idx="7">
                  <c:v>53.631558676039845</c:v>
                </c:pt>
                <c:pt idx="8">
                  <c:v>54.17363388859614</c:v>
                </c:pt>
                <c:pt idx="9">
                  <c:v>54.72207502010038</c:v>
                </c:pt>
                <c:pt idx="10">
                  <c:v>55.27707983925667</c:v>
                </c:pt>
                <c:pt idx="11">
                  <c:v>55.83885321252476</c:v>
                </c:pt>
                <c:pt idx="12">
                  <c:v>56.40760748177661</c:v>
                </c:pt>
                <c:pt idx="13">
                  <c:v>56.98356286493158</c:v>
                </c:pt>
                <c:pt idx="14">
                  <c:v>57.56694788133285</c:v>
                </c:pt>
                <c:pt idx="15">
                  <c:v>58.15799980377996</c:v>
                </c:pt>
                <c:pt idx="16">
                  <c:v>58.75696513930031</c:v>
                </c:pt>
                <c:pt idx="17">
                  <c:v>59.36410014092834</c:v>
                </c:pt>
                <c:pt idx="18">
                  <c:v>59.979671352965546</c:v>
                </c:pt>
                <c:pt idx="19">
                  <c:v>60.60395619242064</c:v>
                </c:pt>
                <c:pt idx="20">
                  <c:v>61.23724356957945</c:v>
                </c:pt>
                <c:pt idx="21">
                  <c:v>61.87983455093132</c:v>
                </c:pt>
                <c:pt idx="22">
                  <c:v>62.53204306798564</c:v>
                </c:pt>
                <c:pt idx="23">
                  <c:v>63.19419667585382</c:v>
                </c:pt>
                <c:pt idx="24">
                  <c:v>63.86663736585051</c:v>
                </c:pt>
                <c:pt idx="25">
                  <c:v>64.54972243679028</c:v>
                </c:pt>
                <c:pt idx="26">
                  <c:v>65.243825430126</c:v>
                </c:pt>
                <c:pt idx="27">
                  <c:v>65.94933713460016</c:v>
                </c:pt>
                <c:pt idx="28">
                  <c:v>66.66666666666667</c:v>
                </c:pt>
                <c:pt idx="29">
                  <c:v>67.39624263359761</c:v>
                </c:pt>
                <c:pt idx="30">
                  <c:v>68.1385143869247</c:v>
                </c:pt>
                <c:pt idx="31">
                  <c:v>68.89395337469178</c:v>
                </c:pt>
                <c:pt idx="32">
                  <c:v>69.6630546019236</c:v>
                </c:pt>
                <c:pt idx="33">
                  <c:v>70.44633820976205</c:v>
                </c:pt>
                <c:pt idx="34">
                  <c:v>71.24435118490152</c:v>
                </c:pt>
                <c:pt idx="35">
                  <c:v>72.05766921228923</c:v>
                </c:pt>
                <c:pt idx="36">
                  <c:v>72.88689868556627</c:v>
                </c:pt>
                <c:pt idx="37">
                  <c:v>73.73267889143821</c:v>
                </c:pt>
                <c:pt idx="38">
                  <c:v>74.59568438611083</c:v>
                </c:pt>
                <c:pt idx="39">
                  <c:v>75.47662758414296</c:v>
                </c:pt>
                <c:pt idx="40">
                  <c:v>76.37626158259734</c:v>
                </c:pt>
                <c:pt idx="41">
                  <c:v>77.2953832462615</c:v>
                </c:pt>
                <c:pt idx="42">
                  <c:v>78.23483658302366</c:v>
                </c:pt>
                <c:pt idx="43">
                  <c:v>79.1955164422924</c:v>
                </c:pt>
                <c:pt idx="44">
                  <c:v>80.17837257372733</c:v>
                </c:pt>
                <c:pt idx="45">
                  <c:v>81.18441408859888</c:v>
                </c:pt>
                <c:pt idx="46">
                  <c:v>82.21471437193748</c:v>
                </c:pt>
                <c:pt idx="47">
                  <c:v>83.27041650040515</c:v>
                </c:pt>
                <c:pt idx="48">
                  <c:v>84.35273922869736</c:v>
                </c:pt>
                <c:pt idx="49">
                  <c:v>85.46298361646085</c:v>
                </c:pt>
                <c:pt idx="50">
                  <c:v>86.60254037844389</c:v>
                </c:pt>
                <c:pt idx="51">
                  <c:v>87.77289805317508</c:v>
                </c:pt>
                <c:pt idx="52">
                  <c:v>88.97565210026096</c:v>
                </c:pt>
                <c:pt idx="53">
                  <c:v>90.21251505384622</c:v>
                </c:pt>
                <c:pt idx="54">
                  <c:v>91.48532788043835</c:v>
                </c:pt>
                <c:pt idx="55">
                  <c:v>92.79607271383374</c:v>
                </c:pt>
                <c:pt idx="56">
                  <c:v>94.14688716912721</c:v>
                </c:pt>
                <c:pt idx="57">
                  <c:v>95.54008047277432</c:v>
                </c:pt>
                <c:pt idx="58">
                  <c:v>96.97815168769671</c:v>
                </c:pt>
                <c:pt idx="59">
                  <c:v>98.46381036309492</c:v>
                </c:pt>
                <c:pt idx="60">
                  <c:v>100.00000000000004</c:v>
                </c:pt>
                <c:pt idx="61">
                  <c:v>101.5899247982438</c:v>
                </c:pt>
                <c:pt idx="62">
                  <c:v>103.23708024175285</c:v>
                </c:pt>
                <c:pt idx="63">
                  <c:v>104.94528819110236</c:v>
                </c:pt>
                <c:pt idx="64">
                  <c:v>106.71873729054752</c:v>
                </c:pt>
                <c:pt idx="65">
                  <c:v>108.56202966836194</c:v>
                </c:pt>
                <c:pt idx="66">
                  <c:v>110.48023512348801</c:v>
                </c:pt>
                <c:pt idx="67">
                  <c:v>112.47895426040895</c:v>
                </c:pt>
                <c:pt idx="68">
                  <c:v>114.56439237389608</c:v>
                </c:pt>
                <c:pt idx="69">
                  <c:v>116.7434463174038</c:v>
                </c:pt>
                <c:pt idx="70">
                  <c:v>119.02380714238092</c:v>
                </c:pt>
                <c:pt idx="71">
                  <c:v>120.71067811865474</c:v>
                </c:pt>
                <c:pt idx="72">
                  <c:v>123.92393980641063</c:v>
                </c:pt>
                <c:pt idx="73">
                  <c:v>126.56428610993919</c:v>
                </c:pt>
                <c:pt idx="74">
                  <c:v>129.34747477538656</c:v>
                </c:pt>
                <c:pt idx="75">
                  <c:v>132.28756555322968</c:v>
                </c:pt>
                <c:pt idx="76">
                  <c:v>135.40064007726616</c:v>
                </c:pt>
                <c:pt idx="77">
                  <c:v>138.7051925299938</c:v>
                </c:pt>
                <c:pt idx="78">
                  <c:v>142.22261679238213</c:v>
                </c:pt>
                <c:pt idx="79">
                  <c:v>145.97781958066048</c:v>
                </c:pt>
                <c:pt idx="80">
                  <c:v>150.0000000000002</c:v>
                </c:pt>
                <c:pt idx="81">
                  <c:v>154.32365169890286</c:v>
                </c:pt>
                <c:pt idx="82">
                  <c:v>158.98986690282453</c:v>
                </c:pt>
                <c:pt idx="83">
                  <c:v>164.04805608687488</c:v>
                </c:pt>
                <c:pt idx="84">
                  <c:v>169.558249578132</c:v>
                </c:pt>
                <c:pt idx="85">
                  <c:v>175.59422921421265</c:v>
                </c:pt>
                <c:pt idx="86">
                  <c:v>182.24786888818716</c:v>
                </c:pt>
                <c:pt idx="87">
                  <c:v>189.6352774710935</c:v>
                </c:pt>
                <c:pt idx="88">
                  <c:v>197.90570145063245</c:v>
                </c:pt>
                <c:pt idx="89">
                  <c:v>207.2547839123278</c:v>
                </c:pt>
                <c:pt idx="90">
                  <c:v>217.94494717703432</c:v>
                </c:pt>
                <c:pt idx="91">
                  <c:v>230.33791601808832</c:v>
                </c:pt>
                <c:pt idx="92">
                  <c:v>244.94897427831876</c:v>
                </c:pt>
                <c:pt idx="93">
                  <c:v>262.5425135641313</c:v>
                </c:pt>
                <c:pt idx="94">
                  <c:v>284.31203515386784</c:v>
                </c:pt>
                <c:pt idx="95">
                  <c:v>312.2498999199219</c:v>
                </c:pt>
                <c:pt idx="96">
                  <c:v>350.0000000000028</c:v>
                </c:pt>
                <c:pt idx="97">
                  <c:v>405.174859371445</c:v>
                </c:pt>
                <c:pt idx="98">
                  <c:v>497.49371855331816</c:v>
                </c:pt>
              </c:numCache>
            </c:numRef>
          </c:yVal>
          <c:smooth val="0"/>
        </c:ser>
        <c:ser>
          <c:idx val="1"/>
          <c:order val="1"/>
          <c:tx>
            <c:v>Odd mode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impedance'!$E$13:$E$112</c:f>
              <c:numCache>
                <c:ptCount val="1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0.7071067811865475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</c:numCache>
            </c:numRef>
          </c:xVal>
          <c:yVal>
            <c:numRef>
              <c:f>'Coupling vs impedance'!$H$13:$H$112</c:f>
              <c:numCache>
                <c:ptCount val="100"/>
                <c:pt idx="0">
                  <c:v>50</c:v>
                </c:pt>
                <c:pt idx="1">
                  <c:v>49.50247518564047</c:v>
                </c:pt>
                <c:pt idx="2">
                  <c:v>49.00980294098034</c:v>
                </c:pt>
                <c:pt idx="3">
                  <c:v>48.52183974293261</c:v>
                </c:pt>
                <c:pt idx="4">
                  <c:v>48.03844614152614</c:v>
                </c:pt>
                <c:pt idx="5">
                  <c:v>47.55948656056709</c:v>
                </c:pt>
                <c:pt idx="6">
                  <c:v>47.084829107425584</c:v>
                </c:pt>
                <c:pt idx="7">
                  <c:v>46.61434539132435</c:v>
                </c:pt>
                <c:pt idx="8">
                  <c:v>46.147910349544865</c:v>
                </c:pt>
                <c:pt idx="9">
                  <c:v>45.685402081001236</c:v>
                </c:pt>
                <c:pt idx="10">
                  <c:v>45.22670168666455</c:v>
                </c:pt>
                <c:pt idx="11">
                  <c:v>44.77169311634869</c:v>
                </c:pt>
                <c:pt idx="12">
                  <c:v>44.32026302139592</c:v>
                </c:pt>
                <c:pt idx="13">
                  <c:v>43.87230061282343</c:v>
                </c:pt>
                <c:pt idx="14">
                  <c:v>43.42769752451426</c:v>
                </c:pt>
                <c:pt idx="15">
                  <c:v>42.98634768105476</c:v>
                </c:pt>
                <c:pt idx="16">
                  <c:v>42.54814716983816</c:v>
                </c:pt>
                <c:pt idx="17">
                  <c:v>42.11299411706882</c:v>
                </c:pt>
                <c:pt idx="18">
                  <c:v>41.68078856731504</c:v>
                </c:pt>
                <c:pt idx="19">
                  <c:v>41.251432366269505</c:v>
                </c:pt>
                <c:pt idx="20">
                  <c:v>40.8248290463863</c:v>
                </c:pt>
                <c:pt idx="21">
                  <c:v>40.400883715070854</c:v>
                </c:pt>
                <c:pt idx="22">
                  <c:v>39.979502945105565</c:v>
                </c:pt>
                <c:pt idx="23">
                  <c:v>39.560594666997915</c:v>
                </c:pt>
                <c:pt idx="24">
                  <c:v>39.14406806294063</c:v>
                </c:pt>
                <c:pt idx="25">
                  <c:v>38.72983346207417</c:v>
                </c:pt>
                <c:pt idx="26">
                  <c:v>38.317802236740675</c:v>
                </c:pt>
                <c:pt idx="27">
                  <c:v>37.90788669941583</c:v>
                </c:pt>
                <c:pt idx="28">
                  <c:v>37.5</c:v>
                </c:pt>
                <c:pt idx="29">
                  <c:v>37.094056023142876</c:v>
                </c:pt>
                <c:pt idx="30">
                  <c:v>36.68996928526714</c:v>
                </c:pt>
                <c:pt idx="31">
                  <c:v>36.28765483094452</c:v>
                </c:pt>
                <c:pt idx="32">
                  <c:v>35.887028128263665</c:v>
                </c:pt>
                <c:pt idx="33">
                  <c:v>35.488004962812454</c:v>
                </c:pt>
                <c:pt idx="34">
                  <c:v>35.09050132987686</c:v>
                </c:pt>
                <c:pt idx="35">
                  <c:v>34.69443332443554</c:v>
                </c:pt>
                <c:pt idx="36">
                  <c:v>34.29971702850176</c:v>
                </c:pt>
                <c:pt idx="37">
                  <c:v>33.90626839533289</c:v>
                </c:pt>
                <c:pt idx="38">
                  <c:v>33.51400312999181</c:v>
                </c:pt>
                <c:pt idx="39">
                  <c:v>33.122836565703025</c:v>
                </c:pt>
                <c:pt idx="40">
                  <c:v>32.732683535398856</c:v>
                </c:pt>
                <c:pt idx="41">
                  <c:v>32.34345823779736</c:v>
                </c:pt>
                <c:pt idx="42">
                  <c:v>31.95507409729134</c:v>
                </c:pt>
                <c:pt idx="43">
                  <c:v>31.567443616857798</c:v>
                </c:pt>
                <c:pt idx="44">
                  <c:v>31.18047822311617</c:v>
                </c:pt>
                <c:pt idx="45">
                  <c:v>30.794088102571976</c:v>
                </c:pt>
                <c:pt idx="46">
                  <c:v>30.40818202797686</c:v>
                </c:pt>
                <c:pt idx="47">
                  <c:v>30.022667173615446</c:v>
                </c:pt>
                <c:pt idx="48">
                  <c:v>29.63744891819095</c:v>
                </c:pt>
                <c:pt idx="49">
                  <c:v>29.25243063382215</c:v>
                </c:pt>
                <c:pt idx="50">
                  <c:v>28.86751345948128</c:v>
                </c:pt>
                <c:pt idx="51">
                  <c:v>28.482596056990573</c:v>
                </c:pt>
                <c:pt idx="52">
                  <c:v>28.09757434745081</c:v>
                </c:pt>
                <c:pt idx="53">
                  <c:v>27.712341225691304</c:v>
                </c:pt>
                <c:pt idx="54">
                  <c:v>27.326786250001046</c:v>
                </c:pt>
                <c:pt idx="55">
                  <c:v>26.940795304016223</c:v>
                </c:pt>
                <c:pt idx="56">
                  <c:v>26.55425022718971</c:v>
                </c:pt>
                <c:pt idx="57">
                  <c:v>26.167028409740716</c:v>
                </c:pt>
                <c:pt idx="58">
                  <c:v>25.779002347362397</c:v>
                </c:pt>
                <c:pt idx="59">
                  <c:v>25.390039150232003</c:v>
                </c:pt>
                <c:pt idx="60">
                  <c:v>24.99999999999999</c:v>
                </c:pt>
                <c:pt idx="61">
                  <c:v>24.60873954740065</c:v>
                </c:pt>
                <c:pt idx="62">
                  <c:v>24.216105241892617</c:v>
                </c:pt>
                <c:pt idx="63">
                  <c:v>23.821936583256335</c:v>
                </c:pt>
                <c:pt idx="64">
                  <c:v>23.426064283290895</c:v>
                </c:pt>
                <c:pt idx="65">
                  <c:v>23.0283093235919</c:v>
                </c:pt>
                <c:pt idx="66">
                  <c:v>22.628481892762576</c:v>
                </c:pt>
                <c:pt idx="67">
                  <c:v>22.226380183194554</c:v>
                </c:pt>
                <c:pt idx="68">
                  <c:v>21.821789023599223</c:v>
                </c:pt>
                <c:pt idx="69">
                  <c:v>21.41447831857699</c:v>
                </c:pt>
                <c:pt idx="70">
                  <c:v>21.004201260420132</c:v>
                </c:pt>
                <c:pt idx="71">
                  <c:v>20.710678118654755</c:v>
                </c:pt>
                <c:pt idx="72">
                  <c:v>20.173664619648203</c:v>
                </c:pt>
                <c:pt idx="73">
                  <c:v>19.752807658776604</c:v>
                </c:pt>
                <c:pt idx="74">
                  <c:v>19.32778358712669</c:v>
                </c:pt>
                <c:pt idx="75">
                  <c:v>18.898223650461343</c:v>
                </c:pt>
                <c:pt idx="76">
                  <c:v>18.46372364689989</c:v>
                </c:pt>
                <c:pt idx="77">
                  <c:v>18.02383857734379</c:v>
                </c:pt>
                <c:pt idx="78">
                  <c:v>17.57807623276629</c:v>
                </c:pt>
                <c:pt idx="79">
                  <c:v>17.125889448010405</c:v>
                </c:pt>
                <c:pt idx="80">
                  <c:v>16.666666666666643</c:v>
                </c:pt>
                <c:pt idx="81">
                  <c:v>16.199720344083676</c:v>
                </c:pt>
                <c:pt idx="82">
                  <c:v>15.724272550828749</c:v>
                </c:pt>
                <c:pt idx="83">
                  <c:v>15.239436904245155</c:v>
                </c:pt>
                <c:pt idx="84">
                  <c:v>14.744195615489689</c:v>
                </c:pt>
                <c:pt idx="85">
                  <c:v>14.237369936287458</c:v>
                </c:pt>
                <c:pt idx="86">
                  <c:v>13.71758152921833</c:v>
                </c:pt>
                <c:pt idx="87">
                  <c:v>13.183201107616066</c:v>
                </c:pt>
                <c:pt idx="88">
                  <c:v>12.632278815997752</c:v>
                </c:pt>
                <c:pt idx="89">
                  <c:v>12.062447740929064</c:v>
                </c:pt>
                <c:pt idx="90">
                  <c:v>11.470786693528053</c:v>
                </c:pt>
                <c:pt idx="91">
                  <c:v>10.853619079386288</c:v>
                </c:pt>
                <c:pt idx="92">
                  <c:v>10.206207261596537</c:v>
                </c:pt>
                <c:pt idx="93">
                  <c:v>9.522267331341464</c:v>
                </c:pt>
                <c:pt idx="94">
                  <c:v>8.793155726408191</c:v>
                </c:pt>
                <c:pt idx="95">
                  <c:v>8.006407690254305</c:v>
                </c:pt>
                <c:pt idx="96">
                  <c:v>7.1428571428570855</c:v>
                </c:pt>
                <c:pt idx="97">
                  <c:v>6.170175523422887</c:v>
                </c:pt>
                <c:pt idx="98">
                  <c:v>5.025189076295978</c:v>
                </c:pt>
                <c:pt idx="99">
                  <c:v>3.5444060250415625</c:v>
                </c:pt>
              </c:numCache>
            </c:numRef>
          </c:yVal>
          <c:smooth val="0"/>
        </c:ser>
        <c:axId val="37552358"/>
        <c:axId val="2426903"/>
      </c:scatterChart>
      <c:valAx>
        <c:axId val="3755235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Coupling factor (Volts/Volt)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6903"/>
        <c:crosses val="autoZero"/>
        <c:crossBetween val="midCat"/>
        <c:dispUnits/>
      </c:valAx>
      <c:valAx>
        <c:axId val="2426903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523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2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Coupling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impedance'!$J$13:$J$121</c:f>
              <c:numCache>
                <c:ptCount val="109"/>
                <c:pt idx="0">
                  <c:v>0</c:v>
                </c:pt>
                <c:pt idx="1">
                  <c:v>-40</c:v>
                </c:pt>
                <c:pt idx="2">
                  <c:v>-33.979400086720375</c:v>
                </c:pt>
                <c:pt idx="3">
                  <c:v>-30.45757490560675</c:v>
                </c:pt>
                <c:pt idx="4">
                  <c:v>-27.95880017344075</c:v>
                </c:pt>
                <c:pt idx="5">
                  <c:v>-26.020599913279625</c:v>
                </c:pt>
                <c:pt idx="6">
                  <c:v>-24.436974992327126</c:v>
                </c:pt>
                <c:pt idx="7">
                  <c:v>-23.09803919971486</c:v>
                </c:pt>
                <c:pt idx="8">
                  <c:v>-21.93820026016113</c:v>
                </c:pt>
                <c:pt idx="9">
                  <c:v>-20.915149811213503</c:v>
                </c:pt>
                <c:pt idx="10">
                  <c:v>-20</c:v>
                </c:pt>
                <c:pt idx="11">
                  <c:v>-19.1721462968355</c:v>
                </c:pt>
                <c:pt idx="12">
                  <c:v>-18.416375079047505</c:v>
                </c:pt>
                <c:pt idx="13">
                  <c:v>-17.721132953863265</c:v>
                </c:pt>
                <c:pt idx="14">
                  <c:v>-17.07743928643524</c:v>
                </c:pt>
                <c:pt idx="15">
                  <c:v>-16.478174818886377</c:v>
                </c:pt>
                <c:pt idx="16">
                  <c:v>-15.917600346881503</c:v>
                </c:pt>
                <c:pt idx="17">
                  <c:v>-15.39102157243452</c:v>
                </c:pt>
                <c:pt idx="18">
                  <c:v>-14.894549897933878</c:v>
                </c:pt>
                <c:pt idx="19">
                  <c:v>-14.42492798094342</c:v>
                </c:pt>
                <c:pt idx="20">
                  <c:v>-13.979400086720375</c:v>
                </c:pt>
                <c:pt idx="21">
                  <c:v>-13.555614105321611</c:v>
                </c:pt>
                <c:pt idx="22">
                  <c:v>-13.151546383555871</c:v>
                </c:pt>
                <c:pt idx="23">
                  <c:v>-12.76544327964814</c:v>
                </c:pt>
                <c:pt idx="24">
                  <c:v>-12.395775165767876</c:v>
                </c:pt>
                <c:pt idx="25">
                  <c:v>-12.041199826559247</c:v>
                </c:pt>
                <c:pt idx="26">
                  <c:v>-11.700533040583638</c:v>
                </c:pt>
                <c:pt idx="27">
                  <c:v>-11.372724716820251</c:v>
                </c:pt>
                <c:pt idx="28">
                  <c:v>-11.056839373155613</c:v>
                </c:pt>
                <c:pt idx="29">
                  <c:v>-10.752040042020877</c:v>
                </c:pt>
                <c:pt idx="30">
                  <c:v>-10.457574905606748</c:v>
                </c:pt>
                <c:pt idx="31">
                  <c:v>-10.172766123314542</c:v>
                </c:pt>
                <c:pt idx="32">
                  <c:v>-9.897000433601876</c:v>
                </c:pt>
                <c:pt idx="33">
                  <c:v>-9.629721202442248</c:v>
                </c:pt>
                <c:pt idx="34">
                  <c:v>-9.370421659154895</c:v>
                </c:pt>
                <c:pt idx="35">
                  <c:v>-9.118639112994483</c:v>
                </c:pt>
                <c:pt idx="36">
                  <c:v>-8.873949984654251</c:v>
                </c:pt>
                <c:pt idx="37">
                  <c:v>-8.635965518660097</c:v>
                </c:pt>
                <c:pt idx="38">
                  <c:v>-8.404328067663794</c:v>
                </c:pt>
                <c:pt idx="39">
                  <c:v>-8.17870785947001</c:v>
                </c:pt>
                <c:pt idx="40">
                  <c:v>-7.958800173440748</c:v>
                </c:pt>
                <c:pt idx="41">
                  <c:v>-7.744322865605286</c:v>
                </c:pt>
                <c:pt idx="42">
                  <c:v>-7.535014192041986</c:v>
                </c:pt>
                <c:pt idx="43">
                  <c:v>-7.330630888408265</c:v>
                </c:pt>
                <c:pt idx="44">
                  <c:v>-7.130946470276247</c:v>
                </c:pt>
                <c:pt idx="45">
                  <c:v>-6.935749724493122</c:v>
                </c:pt>
                <c:pt idx="46">
                  <c:v>-6.744843366368514</c:v>
                </c:pt>
                <c:pt idx="47">
                  <c:v>-6.558042841285646</c:v>
                </c:pt>
                <c:pt idx="48">
                  <c:v>-6.375175252488251</c:v>
                </c:pt>
                <c:pt idx="49">
                  <c:v>-6.196078399429722</c:v>
                </c:pt>
                <c:pt idx="50">
                  <c:v>-6.02059991327962</c:v>
                </c:pt>
                <c:pt idx="51">
                  <c:v>-5.848596478041269</c:v>
                </c:pt>
                <c:pt idx="52">
                  <c:v>-5.679933127304013</c:v>
                </c:pt>
                <c:pt idx="53">
                  <c:v>-5.514482607984215</c:v>
                </c:pt>
                <c:pt idx="54">
                  <c:v>-5.352124803540626</c:v>
                </c:pt>
                <c:pt idx="55">
                  <c:v>-5.192746210115119</c:v>
                </c:pt>
                <c:pt idx="56">
                  <c:v>-5.036239459875987</c:v>
                </c:pt>
                <c:pt idx="57">
                  <c:v>-4.882502886550168</c:v>
                </c:pt>
                <c:pt idx="58">
                  <c:v>-4.73144012874125</c:v>
                </c:pt>
                <c:pt idx="59">
                  <c:v>-4.582959767157112</c:v>
                </c:pt>
                <c:pt idx="60">
                  <c:v>-4.436974992327123</c:v>
                </c:pt>
                <c:pt idx="61">
                  <c:v>-4.293403299784655</c:v>
                </c:pt>
                <c:pt idx="62">
                  <c:v>-4.152166210034918</c:v>
                </c:pt>
                <c:pt idx="63">
                  <c:v>-4.013189010928361</c:v>
                </c:pt>
                <c:pt idx="64">
                  <c:v>-3.876400520322252</c:v>
                </c:pt>
                <c:pt idx="65">
                  <c:v>-3.741732867142884</c:v>
                </c:pt>
                <c:pt idx="66">
                  <c:v>-3.609121289162622</c:v>
                </c:pt>
                <c:pt idx="67">
                  <c:v>-3.4785039459834666</c:v>
                </c:pt>
                <c:pt idx="68">
                  <c:v>-3.3498217458752686</c:v>
                </c:pt>
                <c:pt idx="69">
                  <c:v>-3.223018185254889</c:v>
                </c:pt>
                <c:pt idx="70">
                  <c:v>-3.098039199714858</c:v>
                </c:pt>
                <c:pt idx="71">
                  <c:v>-3.0102999566398125</c:v>
                </c:pt>
                <c:pt idx="72">
                  <c:v>-2.8533500713746256</c:v>
                </c:pt>
                <c:pt idx="73">
                  <c:v>-2.7335427975908773</c:v>
                </c:pt>
                <c:pt idx="74">
                  <c:v>-2.615365605380471</c:v>
                </c:pt>
                <c:pt idx="75">
                  <c:v>-2.498774732165994</c:v>
                </c:pt>
                <c:pt idx="76">
                  <c:v>-2.3837281543841677</c:v>
                </c:pt>
                <c:pt idx="77">
                  <c:v>-2.2701854965503574</c:v>
                </c:pt>
                <c:pt idx="78">
                  <c:v>-2.1581079461903867</c:v>
                </c:pt>
                <c:pt idx="79">
                  <c:v>-2.047458174191166</c:v>
                </c:pt>
                <c:pt idx="80">
                  <c:v>-1.9382002601611228</c:v>
                </c:pt>
                <c:pt idx="81">
                  <c:v>-1.8302996224269996</c:v>
                </c:pt>
                <c:pt idx="82">
                  <c:v>-1.723722952325661</c:v>
                </c:pt>
                <c:pt idx="83">
                  <c:v>-1.6184381524785165</c:v>
                </c:pt>
                <c:pt idx="84">
                  <c:v>-1.5144142787623613</c:v>
                </c:pt>
                <c:pt idx="85">
                  <c:v>-1.4116214857141398</c:v>
                </c:pt>
                <c:pt idx="86">
                  <c:v>-1.31003097512864</c:v>
                </c:pt>
                <c:pt idx="87">
                  <c:v>-1.209614947627624</c:v>
                </c:pt>
                <c:pt idx="88">
                  <c:v>-1.110346556996622</c:v>
                </c:pt>
                <c:pt idx="89">
                  <c:v>-1.0121998671017387</c:v>
                </c:pt>
                <c:pt idx="90">
                  <c:v>-0.9151498112134969</c:v>
                </c:pt>
                <c:pt idx="91">
                  <c:v>-0.8191721535781225</c:v>
                </c:pt>
                <c:pt idx="92">
                  <c:v>-0.724243453088889</c:v>
                </c:pt>
                <c:pt idx="93">
                  <c:v>-0.630341028921292</c:v>
                </c:pt>
                <c:pt idx="94">
                  <c:v>-0.5374429280060211</c:v>
                </c:pt>
                <c:pt idx="95">
                  <c:v>-0.44552789422303896</c:v>
                </c:pt>
                <c:pt idx="96">
                  <c:v>-0.354575339208626</c:v>
                </c:pt>
                <c:pt idx="97">
                  <c:v>-0.26456531467509725</c:v>
                </c:pt>
                <c:pt idx="98">
                  <c:v>-0.17547848615009712</c:v>
                </c:pt>
                <c:pt idx="99">
                  <c:v>-0.08729610804899592</c:v>
                </c:pt>
                <c:pt idx="100">
                  <c:v>-0.07852691029448766</c:v>
                </c:pt>
                <c:pt idx="101">
                  <c:v>-0.06976655691642111</c:v>
                </c:pt>
                <c:pt idx="102">
                  <c:v>-0.061015030092370706</c:v>
                </c:pt>
                <c:pt idx="103">
                  <c:v>-0.05227231205372798</c:v>
                </c:pt>
                <c:pt idx="104">
                  <c:v>-0.04353838508548513</c:v>
                </c:pt>
                <c:pt idx="105">
                  <c:v>-0.03481323152601959</c:v>
                </c:pt>
                <c:pt idx="106">
                  <c:v>-0.026096833766879823</c:v>
                </c:pt>
                <c:pt idx="107">
                  <c:v>-0.017389174252572033</c:v>
                </c:pt>
                <c:pt idx="108">
                  <c:v>-0.008690235480348042</c:v>
                </c:pt>
              </c:numCache>
            </c:numRef>
          </c:xVal>
          <c:yVal>
            <c:numRef>
              <c:f>'Coupling vs impedance'!$K$13:$K$121</c:f>
              <c:numCache>
                <c:ptCount val="109"/>
                <c:pt idx="0">
                  <c:v>0</c:v>
                </c:pt>
                <c:pt idx="1">
                  <c:v>-0.00043431619807500434</c:v>
                </c:pt>
                <c:pt idx="2">
                  <c:v>-0.0017375254558757267</c:v>
                </c:pt>
                <c:pt idx="3">
                  <c:v>-0.0039104102858299175</c:v>
                </c:pt>
                <c:pt idx="4">
                  <c:v>-0.00695427661651256</c:v>
                </c:pt>
                <c:pt idx="5">
                  <c:v>-0.010870956412141588</c:v>
                </c:pt>
                <c:pt idx="6">
                  <c:v>-0.015662811355310946</c:v>
                </c:pt>
                <c:pt idx="7">
                  <c:v>-0.02133273760855245</c:v>
                </c:pt>
                <c:pt idx="8">
                  <c:v>-0.027884171674950158</c:v>
                </c:pt>
                <c:pt idx="9">
                  <c:v>-0.03532109738282752</c:v>
                </c:pt>
                <c:pt idx="10">
                  <c:v>-0.043648054024500754</c:v>
                </c:pt>
                <c:pt idx="11">
                  <c:v>-0.052870145684298174</c:v>
                </c:pt>
                <c:pt idx="12">
                  <c:v>-0.06299305179649743</c:v>
                </c:pt>
                <c:pt idx="13">
                  <c:v>-0.07402303897961784</c:v>
                </c:pt>
                <c:pt idx="14">
                  <c:v>-0.0859669741995964</c:v>
                </c:pt>
                <c:pt idx="15">
                  <c:v>-0.09883233932095524</c:v>
                </c:pt>
                <c:pt idx="16">
                  <c:v>-0.11262724711199802</c:v>
                </c:pt>
                <c:pt idx="17">
                  <c:v>-0.12736045877764457</c:v>
                </c:pt>
                <c:pt idx="18">
                  <c:v>-0.1430414031015793</c:v>
                </c:pt>
                <c:pt idx="19">
                  <c:v>-0.1596801972881953</c:v>
                </c:pt>
                <c:pt idx="20">
                  <c:v>-0.17728766960431624</c:v>
                </c:pt>
                <c:pt idx="21">
                  <c:v>-0.19587538393108483</c:v>
                </c:pt>
                <c:pt idx="22">
                  <c:v>-0.21545566634771413</c:v>
                </c:pt>
                <c:pt idx="23">
                  <c:v>-0.23604163388120192</c:v>
                </c:pt>
                <c:pt idx="24">
                  <c:v>-0.25764722556973585</c:v>
                </c:pt>
                <c:pt idx="25">
                  <c:v>-0.2802872360024351</c:v>
                </c:pt>
                <c:pt idx="26">
                  <c:v>-0.3039773515146086</c:v>
                </c:pt>
                <c:pt idx="27">
                  <c:v>-0.32873418923587305</c:v>
                </c:pt>
                <c:pt idx="28">
                  <c:v>-0.35457533920863205</c:v>
                </c:pt>
                <c:pt idx="29">
                  <c:v>-0.38151940981675814</c:v>
                </c:pt>
                <c:pt idx="30">
                  <c:v>-0.4095860767890639</c:v>
                </c:pt>
                <c:pt idx="31">
                  <c:v>-0.43879613606980483</c:v>
                </c:pt>
                <c:pt idx="32">
                  <c:v>-0.46917156087913864</c:v>
                </c:pt>
                <c:pt idx="33">
                  <c:v>-0.5007355633208787</c:v>
                </c:pt>
                <c:pt idx="34">
                  <c:v>-0.5335126609332379</c:v>
                </c:pt>
                <c:pt idx="35">
                  <c:v>-0.5675287486213829</c:v>
                </c:pt>
                <c:pt idx="36">
                  <c:v>-0.6028111764589537</c:v>
                </c:pt>
                <c:pt idx="37">
                  <c:v>-0.6393888339001162</c:v>
                </c:pt>
                <c:pt idx="38">
                  <c:v>-0.6772922410050968</c:v>
                </c:pt>
                <c:pt idx="39">
                  <c:v>-0.7165536473513794</c:v>
                </c:pt>
                <c:pt idx="40">
                  <c:v>-0.7572071393811846</c:v>
                </c:pt>
                <c:pt idx="41">
                  <c:v>-0.7992887570247597</c:v>
                </c:pt>
                <c:pt idx="42">
                  <c:v>-0.8428366205400626</c:v>
                </c:pt>
                <c:pt idx="43">
                  <c:v>-0.887891068624469</c:v>
                </c:pt>
                <c:pt idx="44">
                  <c:v>-0.9344948089855009</c:v>
                </c:pt>
                <c:pt idx="45">
                  <c:v>-0.982693082707814</c:v>
                </c:pt>
                <c:pt idx="46">
                  <c:v>-1.0325338439259457</c:v>
                </c:pt>
                <c:pt idx="47">
                  <c:v>-1.0840679565103495</c:v>
                </c:pt>
                <c:pt idx="48">
                  <c:v>-1.1373494097024355</c:v>
                </c:pt>
                <c:pt idx="49">
                  <c:v>-1.1924355548978969</c:v>
                </c:pt>
                <c:pt idx="50">
                  <c:v>-1.249387366083001</c:v>
                </c:pt>
                <c:pt idx="51">
                  <c:v>-1.3082697267831702</c:v>
                </c:pt>
                <c:pt idx="52">
                  <c:v>-1.369151746796404</c:v>
                </c:pt>
                <c:pt idx="53">
                  <c:v>-1.4321071124668383</c:v>
                </c:pt>
                <c:pt idx="54">
                  <c:v>-1.4972144748196303</c:v>
                </c:pt>
                <c:pt idx="55">
                  <c:v>-1.5645578805436497</c:v>
                </c:pt>
                <c:pt idx="56">
                  <c:v>-1.634227251593512</c:v>
                </c:pt>
                <c:pt idx="57">
                  <c:v>-1.7063189201117992</c:v>
                </c:pt>
                <c:pt idx="58">
                  <c:v>-1.7809362264767714</c:v>
                </c:pt>
                <c:pt idx="59">
                  <c:v>-1.858190189598132</c:v>
                </c:pt>
                <c:pt idx="60">
                  <c:v>-1.9382002601611303</c:v>
                </c:pt>
                <c:pt idx="61">
                  <c:v>-2.0210951694165127</c:v>
                </c:pt>
                <c:pt idx="62">
                  <c:v>-2.107013888405592</c:v>
                </c:pt>
                <c:pt idx="63">
                  <c:v>-2.196106715290476</c:v>
                </c:pt>
                <c:pt idx="64">
                  <c:v>-2.2885365118501517</c:v>
                </c:pt>
                <c:pt idx="65">
                  <c:v>-2.384480114358185</c:v>
                </c:pt>
                <c:pt idx="66">
                  <c:v>-2.484129949176901</c:v>
                </c:pt>
                <c:pt idx="67">
                  <c:v>-2.5876958897452966</c:v>
                </c:pt>
                <c:pt idx="68">
                  <c:v>-2.6954073995423173</c:v>
                </c:pt>
                <c:pt idx="69">
                  <c:v>-2.8075160155205428</c:v>
                </c:pt>
                <c:pt idx="70">
                  <c:v>-2.924298239020641</c:v>
                </c:pt>
                <c:pt idx="71">
                  <c:v>-3.0102999566398116</c:v>
                </c:pt>
                <c:pt idx="72">
                  <c:v>-3.173135217502324</c:v>
                </c:pt>
                <c:pt idx="73">
                  <c:v>-3.3059013271221778</c:v>
                </c:pt>
                <c:pt idx="74">
                  <c:v>-3.4447740374658284</c:v>
                </c:pt>
                <c:pt idx="75">
                  <c:v>-3.5902194264166862</c:v>
                </c:pt>
                <c:pt idx="76">
                  <c:v>-3.742760904742448</c:v>
                </c:pt>
                <c:pt idx="77">
                  <c:v>-3.9029889762060135</c:v>
                </c:pt>
                <c:pt idx="78">
                  <c:v>-4.071573168689007</c:v>
                </c:pt>
                <c:pt idx="79">
                  <c:v>-4.249276742861884</c:v>
                </c:pt>
                <c:pt idx="80">
                  <c:v>-4.436974992327137</c:v>
                </c:pt>
                <c:pt idx="81">
                  <c:v>-4.635678241779875</c:v>
                </c:pt>
                <c:pt idx="82">
                  <c:v>-4.846561069116201</c:v>
                </c:pt>
                <c:pt idx="83">
                  <c:v>-5.070999888912978</c:v>
                </c:pt>
                <c:pt idx="84">
                  <c:v>-5.3106219433454</c:v>
                </c:pt>
                <c:pt idx="85">
                  <c:v>-5.567370125413065</c:v>
                </c:pt>
                <c:pt idx="86">
                  <c:v>-5.843590201038474</c:v>
                </c:pt>
                <c:pt idx="87">
                  <c:v>-6.142150411566658</c:v>
                </c:pt>
                <c:pt idx="88">
                  <c:v>-6.466609046886972</c:v>
                </c:pt>
                <c:pt idx="89">
                  <c:v>-6.82145510668533</c:v>
                </c:pt>
                <c:pt idx="90">
                  <c:v>-7.212463990471734</c:v>
                </c:pt>
                <c:pt idx="91">
                  <c:v>-7.6472412331295025</c:v>
                </c:pt>
                <c:pt idx="92">
                  <c:v>-8.136087843045097</c:v>
                </c:pt>
                <c:pt idx="93">
                  <c:v>-8.69344650977973</c:v>
                </c:pt>
                <c:pt idx="94">
                  <c:v>-9.340470196861347</c:v>
                </c:pt>
                <c:pt idx="95">
                  <c:v>-10.109953843014685</c:v>
                </c:pt>
                <c:pt idx="96">
                  <c:v>-11.056839373155682</c:v>
                </c:pt>
                <c:pt idx="97">
                  <c:v>-12.28412519118754</c:v>
                </c:pt>
                <c:pt idx="98">
                  <c:v>-14.023048140745013</c:v>
                </c:pt>
                <c:pt idx="99">
                  <c:v>-17.011469235903217</c:v>
                </c:pt>
                <c:pt idx="100">
                  <c:v>-17.466862305332974</c:v>
                </c:pt>
                <c:pt idx="101">
                  <c:v>-17.976206789204113</c:v>
                </c:pt>
                <c:pt idx="102">
                  <c:v>-18.553946612852958</c:v>
                </c:pt>
                <c:pt idx="103">
                  <c:v>-19.22123595640769</c:v>
                </c:pt>
                <c:pt idx="104">
                  <c:v>-20.010870956412692</c:v>
                </c:pt>
                <c:pt idx="105">
                  <c:v>-20.97779471720758</c:v>
                </c:pt>
                <c:pt idx="106">
                  <c:v>-22.225006804097337</c:v>
                </c:pt>
                <c:pt idx="107">
                  <c:v>-23.983745204462004</c:v>
                </c:pt>
                <c:pt idx="108">
                  <c:v>-26.991872058821784</c:v>
                </c:pt>
              </c:numCache>
            </c:numRef>
          </c:yVal>
          <c:smooth val="0"/>
        </c:ser>
        <c:axId val="21842128"/>
        <c:axId val="62361425"/>
      </c:scatterChart>
      <c:valAx>
        <c:axId val="21842128"/>
        <c:scaling>
          <c:orientation val="minMax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Port one coupling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1425"/>
        <c:crossesAt val="-1000"/>
        <c:crossBetween val="midCat"/>
        <c:dispUnits/>
      </c:valAx>
      <c:valAx>
        <c:axId val="62361425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Port 2 cooupling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42128"/>
        <c:crossesAt val="-10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Coupling versus frequency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8"/>
          <c:w val="0.87725"/>
          <c:h val="0.8015"/>
        </c:manualLayout>
      </c:layout>
      <c:scatterChart>
        <c:scatterStyle val="line"/>
        <c:varyColors val="0"/>
        <c:ser>
          <c:idx val="0"/>
          <c:order val="0"/>
          <c:tx>
            <c:v>Coupled arm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1.04</c:v>
                </c:pt>
                <c:pt idx="2">
                  <c:v>1.08</c:v>
                </c:pt>
                <c:pt idx="3">
                  <c:v>1.12</c:v>
                </c:pt>
                <c:pt idx="4">
                  <c:v>1.1600000000000001</c:v>
                </c:pt>
                <c:pt idx="5">
                  <c:v>1.2000000000000002</c:v>
                </c:pt>
                <c:pt idx="6">
                  <c:v>1.2400000000000002</c:v>
                </c:pt>
                <c:pt idx="7">
                  <c:v>1.2800000000000002</c:v>
                </c:pt>
                <c:pt idx="8">
                  <c:v>1.3200000000000003</c:v>
                </c:pt>
                <c:pt idx="9">
                  <c:v>1.3600000000000003</c:v>
                </c:pt>
                <c:pt idx="10">
                  <c:v>1.4000000000000004</c:v>
                </c:pt>
                <c:pt idx="11">
                  <c:v>1.4400000000000004</c:v>
                </c:pt>
                <c:pt idx="12">
                  <c:v>1.4800000000000004</c:v>
                </c:pt>
                <c:pt idx="13">
                  <c:v>1.5200000000000005</c:v>
                </c:pt>
                <c:pt idx="14">
                  <c:v>1.5600000000000005</c:v>
                </c:pt>
                <c:pt idx="15">
                  <c:v>1.6000000000000005</c:v>
                </c:pt>
                <c:pt idx="16">
                  <c:v>1.6400000000000006</c:v>
                </c:pt>
                <c:pt idx="17">
                  <c:v>1.6800000000000006</c:v>
                </c:pt>
                <c:pt idx="18">
                  <c:v>1.7200000000000006</c:v>
                </c:pt>
                <c:pt idx="19">
                  <c:v>1.7600000000000007</c:v>
                </c:pt>
                <c:pt idx="20">
                  <c:v>1.8000000000000007</c:v>
                </c:pt>
                <c:pt idx="21">
                  <c:v>1.8400000000000007</c:v>
                </c:pt>
                <c:pt idx="22">
                  <c:v>1.8800000000000008</c:v>
                </c:pt>
                <c:pt idx="23">
                  <c:v>1.9200000000000008</c:v>
                </c:pt>
                <c:pt idx="24">
                  <c:v>1.9600000000000009</c:v>
                </c:pt>
                <c:pt idx="25">
                  <c:v>2.000000000000001</c:v>
                </c:pt>
                <c:pt idx="26">
                  <c:v>2.040000000000001</c:v>
                </c:pt>
                <c:pt idx="27">
                  <c:v>2.080000000000001</c:v>
                </c:pt>
                <c:pt idx="28">
                  <c:v>2.120000000000001</c:v>
                </c:pt>
                <c:pt idx="29">
                  <c:v>2.160000000000001</c:v>
                </c:pt>
                <c:pt idx="30">
                  <c:v>2.200000000000001</c:v>
                </c:pt>
                <c:pt idx="31">
                  <c:v>2.240000000000001</c:v>
                </c:pt>
                <c:pt idx="32">
                  <c:v>2.280000000000001</c:v>
                </c:pt>
                <c:pt idx="33">
                  <c:v>2.320000000000001</c:v>
                </c:pt>
                <c:pt idx="34">
                  <c:v>2.360000000000001</c:v>
                </c:pt>
                <c:pt idx="35">
                  <c:v>2.4000000000000012</c:v>
                </c:pt>
                <c:pt idx="36">
                  <c:v>2.4400000000000013</c:v>
                </c:pt>
                <c:pt idx="37">
                  <c:v>2.4800000000000013</c:v>
                </c:pt>
                <c:pt idx="38">
                  <c:v>2.5200000000000014</c:v>
                </c:pt>
                <c:pt idx="39">
                  <c:v>2.5600000000000014</c:v>
                </c:pt>
                <c:pt idx="40">
                  <c:v>2.6000000000000014</c:v>
                </c:pt>
                <c:pt idx="41">
                  <c:v>2.6400000000000015</c:v>
                </c:pt>
                <c:pt idx="42">
                  <c:v>2.6800000000000015</c:v>
                </c:pt>
                <c:pt idx="43">
                  <c:v>2.7200000000000015</c:v>
                </c:pt>
                <c:pt idx="44">
                  <c:v>2.7600000000000016</c:v>
                </c:pt>
                <c:pt idx="45">
                  <c:v>2.8000000000000016</c:v>
                </c:pt>
                <c:pt idx="46">
                  <c:v>2.8400000000000016</c:v>
                </c:pt>
                <c:pt idx="47">
                  <c:v>2.8800000000000017</c:v>
                </c:pt>
                <c:pt idx="48">
                  <c:v>2.9200000000000017</c:v>
                </c:pt>
                <c:pt idx="49">
                  <c:v>2.9600000000000017</c:v>
                </c:pt>
                <c:pt idx="50">
                  <c:v>3.0000000000000018</c:v>
                </c:pt>
                <c:pt idx="51">
                  <c:v>3.040000000000002</c:v>
                </c:pt>
                <c:pt idx="52">
                  <c:v>3.080000000000002</c:v>
                </c:pt>
                <c:pt idx="53">
                  <c:v>3.120000000000002</c:v>
                </c:pt>
                <c:pt idx="54">
                  <c:v>3.160000000000002</c:v>
                </c:pt>
                <c:pt idx="55">
                  <c:v>3.200000000000002</c:v>
                </c:pt>
                <c:pt idx="56">
                  <c:v>3.240000000000002</c:v>
                </c:pt>
                <c:pt idx="57">
                  <c:v>3.280000000000002</c:v>
                </c:pt>
                <c:pt idx="58">
                  <c:v>3.320000000000002</c:v>
                </c:pt>
                <c:pt idx="59">
                  <c:v>3.360000000000002</c:v>
                </c:pt>
                <c:pt idx="60">
                  <c:v>3.400000000000002</c:v>
                </c:pt>
                <c:pt idx="61">
                  <c:v>3.440000000000002</c:v>
                </c:pt>
                <c:pt idx="62">
                  <c:v>3.480000000000002</c:v>
                </c:pt>
                <c:pt idx="63">
                  <c:v>3.5200000000000022</c:v>
                </c:pt>
                <c:pt idx="64">
                  <c:v>3.5600000000000023</c:v>
                </c:pt>
                <c:pt idx="65">
                  <c:v>3.6000000000000023</c:v>
                </c:pt>
                <c:pt idx="66">
                  <c:v>3.6400000000000023</c:v>
                </c:pt>
                <c:pt idx="67">
                  <c:v>3.6800000000000024</c:v>
                </c:pt>
                <c:pt idx="68">
                  <c:v>3.7200000000000024</c:v>
                </c:pt>
                <c:pt idx="69">
                  <c:v>3.7600000000000025</c:v>
                </c:pt>
                <c:pt idx="70">
                  <c:v>3.8000000000000025</c:v>
                </c:pt>
                <c:pt idx="71">
                  <c:v>3.8400000000000025</c:v>
                </c:pt>
                <c:pt idx="72">
                  <c:v>3.8800000000000026</c:v>
                </c:pt>
                <c:pt idx="73">
                  <c:v>3.9200000000000026</c:v>
                </c:pt>
                <c:pt idx="74">
                  <c:v>3.9600000000000026</c:v>
                </c:pt>
                <c:pt idx="75">
                  <c:v>4.000000000000003</c:v>
                </c:pt>
                <c:pt idx="76">
                  <c:v>4.040000000000003</c:v>
                </c:pt>
                <c:pt idx="77">
                  <c:v>4.080000000000003</c:v>
                </c:pt>
                <c:pt idx="78">
                  <c:v>4.120000000000003</c:v>
                </c:pt>
                <c:pt idx="79">
                  <c:v>4.160000000000003</c:v>
                </c:pt>
                <c:pt idx="80">
                  <c:v>4.200000000000003</c:v>
                </c:pt>
                <c:pt idx="81">
                  <c:v>4.240000000000003</c:v>
                </c:pt>
                <c:pt idx="82">
                  <c:v>4.280000000000003</c:v>
                </c:pt>
                <c:pt idx="83">
                  <c:v>4.320000000000003</c:v>
                </c:pt>
                <c:pt idx="84">
                  <c:v>4.360000000000003</c:v>
                </c:pt>
                <c:pt idx="85">
                  <c:v>4.400000000000003</c:v>
                </c:pt>
                <c:pt idx="86">
                  <c:v>4.440000000000003</c:v>
                </c:pt>
                <c:pt idx="87">
                  <c:v>4.480000000000003</c:v>
                </c:pt>
                <c:pt idx="88">
                  <c:v>4.520000000000003</c:v>
                </c:pt>
                <c:pt idx="89">
                  <c:v>4.560000000000003</c:v>
                </c:pt>
                <c:pt idx="90">
                  <c:v>4.600000000000003</c:v>
                </c:pt>
                <c:pt idx="91">
                  <c:v>4.640000000000003</c:v>
                </c:pt>
                <c:pt idx="92">
                  <c:v>4.680000000000003</c:v>
                </c:pt>
                <c:pt idx="93">
                  <c:v>4.720000000000003</c:v>
                </c:pt>
                <c:pt idx="94">
                  <c:v>4.760000000000003</c:v>
                </c:pt>
                <c:pt idx="95">
                  <c:v>4.800000000000003</c:v>
                </c:pt>
                <c:pt idx="96">
                  <c:v>4.840000000000003</c:v>
                </c:pt>
                <c:pt idx="97">
                  <c:v>4.8800000000000034</c:v>
                </c:pt>
                <c:pt idx="98">
                  <c:v>4.9200000000000035</c:v>
                </c:pt>
                <c:pt idx="99">
                  <c:v>4.9600000000000035</c:v>
                </c:pt>
                <c:pt idx="100">
                  <c:v>5.0000000000000036</c:v>
                </c:pt>
              </c:numCache>
            </c:numRef>
          </c:xVal>
          <c:yVal>
            <c:numRef>
              <c:f>'Coupling vs freq'!$M$18:$M$118</c:f>
              <c:numCache>
                <c:ptCount val="101"/>
                <c:pt idx="0">
                  <c:v>-6.99179868109531</c:v>
                </c:pt>
                <c:pt idx="1">
                  <c:v>-6.7474181202221875</c:v>
                </c:pt>
                <c:pt idx="2">
                  <c:v>-6.51770743383623</c:v>
                </c:pt>
                <c:pt idx="3">
                  <c:v>-6.301594966414809</c:v>
                </c:pt>
                <c:pt idx="4">
                  <c:v>-6.09811321173609</c:v>
                </c:pt>
                <c:pt idx="5">
                  <c:v>-5.906385615937376</c:v>
                </c:pt>
                <c:pt idx="6">
                  <c:v>-5.725615515280355</c:v>
                </c:pt>
                <c:pt idx="7">
                  <c:v>-5.555076796861153</c:v>
                </c:pt>
                <c:pt idx="8">
                  <c:v>-5.394105960466668</c:v>
                </c:pt>
                <c:pt idx="9">
                  <c:v>-5.242095328119753</c:v>
                </c:pt>
                <c:pt idx="10">
                  <c:v>-5.098487200217513</c:v>
                </c:pt>
                <c:pt idx="11">
                  <c:v>-4.962768797602075</c:v>
                </c:pt>
                <c:pt idx="12">
                  <c:v>-4.8344678603622775</c:v>
                </c:pt>
                <c:pt idx="13">
                  <c:v>-4.713148798807479</c:v>
                </c:pt>
                <c:pt idx="14">
                  <c:v>-4.598409311483619</c:v>
                </c:pt>
                <c:pt idx="15">
                  <c:v>-4.489877400514198</c:v>
                </c:pt>
                <c:pt idx="16">
                  <c:v>-4.387208726847584</c:v>
                </c:pt>
                <c:pt idx="17">
                  <c:v>-4.290084257856773</c:v>
                </c:pt>
                <c:pt idx="18">
                  <c:v>-4.198208167699111</c:v>
                </c:pt>
                <c:pt idx="19">
                  <c:v>-4.111305957294647</c:v>
                </c:pt>
                <c:pt idx="20">
                  <c:v>-4.029122766041818</c:v>
                </c:pt>
                <c:pt idx="21">
                  <c:v>-3.951421851696594</c:v>
                </c:pt>
                <c:pt idx="22">
                  <c:v>-3.8779832183843483</c:v>
                </c:pt>
                <c:pt idx="23">
                  <c:v>-3.8086023756456697</c:v>
                </c:pt>
                <c:pt idx="24">
                  <c:v>-3.7430892138542893</c:v>
                </c:pt>
                <c:pt idx="25">
                  <c:v>-3.681266983374383</c:v>
                </c:pt>
                <c:pt idx="26">
                  <c:v>-3.6229713665366905</c:v>
                </c:pt>
                <c:pt idx="27">
                  <c:v>-3.5680496329433526</c:v>
                </c:pt>
                <c:pt idx="28">
                  <c:v>-3.516359869835811</c:v>
                </c:pt>
                <c:pt idx="29">
                  <c:v>-3.4677702802893338</c:v>
                </c:pt>
                <c:pt idx="30">
                  <c:v>-3.4221585428893997</c:v>
                </c:pt>
                <c:pt idx="31">
                  <c:v>-3.379411227301066</c:v>
                </c:pt>
                <c:pt idx="32">
                  <c:v>-3.339423260801213</c:v>
                </c:pt>
                <c:pt idx="33">
                  <c:v>-3.3020974414120245</c:v>
                </c:pt>
                <c:pt idx="34">
                  <c:v>-3.2673439937700284</c:v>
                </c:pt>
                <c:pt idx="35">
                  <c:v>-3.235080164298817</c:v>
                </c:pt>
                <c:pt idx="36">
                  <c:v>-3.2052298526345293</c:v>
                </c:pt>
                <c:pt idx="37">
                  <c:v>-3.177723276592009</c:v>
                </c:pt>
                <c:pt idx="38">
                  <c:v>-3.1524966682569415</c:v>
                </c:pt>
                <c:pt idx="39">
                  <c:v>-3.129491999058271</c:v>
                </c:pt>
                <c:pt idx="40">
                  <c:v>-3.1086567319133147</c:v>
                </c:pt>
                <c:pt idx="41">
                  <c:v>-3.0899435987553945</c:v>
                </c:pt>
                <c:pt idx="42">
                  <c:v>-3.0733104019486914</c:v>
                </c:pt>
                <c:pt idx="43">
                  <c:v>-3.058719838273965</c:v>
                </c:pt>
                <c:pt idx="44">
                  <c:v>-3.046139344332921</c:v>
                </c:pt>
                <c:pt idx="45">
                  <c:v>-3.0355409623695295</c:v>
                </c:pt>
                <c:pt idx="46">
                  <c:v>-3.026901225647809</c:v>
                </c:pt>
                <c:pt idx="47">
                  <c:v>-3.0202010626565796</c:v>
                </c:pt>
                <c:pt idx="48">
                  <c:v>-3.015425719536504</c:v>
                </c:pt>
                <c:pt idx="49">
                  <c:v>-3.0125647002417324</c:v>
                </c:pt>
                <c:pt idx="50">
                  <c:v>-3.0116117240620124</c:v>
                </c:pt>
                <c:pt idx="51">
                  <c:v>-3.0125647002417075</c:v>
                </c:pt>
                <c:pt idx="52">
                  <c:v>-3.015425719536516</c:v>
                </c:pt>
                <c:pt idx="53">
                  <c:v>-3.0202010626565428</c:v>
                </c:pt>
                <c:pt idx="54">
                  <c:v>-3.0269012256478076</c:v>
                </c:pt>
                <c:pt idx="55">
                  <c:v>-3.0355409623695406</c:v>
                </c:pt>
                <c:pt idx="56">
                  <c:v>-3.046139344332933</c:v>
                </c:pt>
                <c:pt idx="57">
                  <c:v>-3.058719838273965</c:v>
                </c:pt>
                <c:pt idx="58">
                  <c:v>-3.0733104019486883</c:v>
                </c:pt>
                <c:pt idx="59">
                  <c:v>-3.0899435987554162</c:v>
                </c:pt>
                <c:pt idx="60">
                  <c:v>-3.1086567319133147</c:v>
                </c:pt>
                <c:pt idx="61">
                  <c:v>-3.1294919990582692</c:v>
                </c:pt>
                <c:pt idx="62">
                  <c:v>-3.1524966682569397</c:v>
                </c:pt>
                <c:pt idx="63">
                  <c:v>-3.1777232765919945</c:v>
                </c:pt>
                <c:pt idx="64">
                  <c:v>-3.20522985263455</c:v>
                </c:pt>
                <c:pt idx="65">
                  <c:v>-3.23508016429884</c:v>
                </c:pt>
                <c:pt idx="66">
                  <c:v>-3.267343993770041</c:v>
                </c:pt>
                <c:pt idx="67">
                  <c:v>-3.3020974414120356</c:v>
                </c:pt>
                <c:pt idx="68">
                  <c:v>-3.339423260801237</c:v>
                </c:pt>
                <c:pt idx="69">
                  <c:v>-3.37941122730109</c:v>
                </c:pt>
                <c:pt idx="70">
                  <c:v>-3.422158542889367</c:v>
                </c:pt>
                <c:pt idx="71">
                  <c:v>-3.46777028028926</c:v>
                </c:pt>
                <c:pt idx="72">
                  <c:v>-3.516359869835779</c:v>
                </c:pt>
                <c:pt idx="73">
                  <c:v>-3.568049632943377</c:v>
                </c:pt>
                <c:pt idx="74">
                  <c:v>-3.6229713665366567</c:v>
                </c:pt>
                <c:pt idx="75">
                  <c:v>-3.6812669833744067</c:v>
                </c:pt>
                <c:pt idx="76">
                  <c:v>-3.7430892138542378</c:v>
                </c:pt>
                <c:pt idx="77">
                  <c:v>-3.808602375645748</c:v>
                </c:pt>
                <c:pt idx="78">
                  <c:v>-3.877983218384306</c:v>
                </c:pt>
                <c:pt idx="79">
                  <c:v>-3.9514218516966855</c:v>
                </c:pt>
                <c:pt idx="80">
                  <c:v>-4.02912276604186</c:v>
                </c:pt>
                <c:pt idx="81">
                  <c:v>-4.111305957294672</c:v>
                </c:pt>
                <c:pt idx="82">
                  <c:v>-4.198208167699142</c:v>
                </c:pt>
                <c:pt idx="83">
                  <c:v>-4.290084257856759</c:v>
                </c:pt>
                <c:pt idx="84">
                  <c:v>-4.387208726847596</c:v>
                </c:pt>
                <c:pt idx="85">
                  <c:v>-4.48987740051423</c:v>
                </c:pt>
                <c:pt idx="86">
                  <c:v>-4.598409311483628</c:v>
                </c:pt>
                <c:pt idx="87">
                  <c:v>-4.713148798807512</c:v>
                </c:pt>
                <c:pt idx="88">
                  <c:v>-4.834467860362291</c:v>
                </c:pt>
                <c:pt idx="89">
                  <c:v>-4.962768797602078</c:v>
                </c:pt>
                <c:pt idx="90">
                  <c:v>-5.098487200217537</c:v>
                </c:pt>
                <c:pt idx="91">
                  <c:v>-5.242095328119757</c:v>
                </c:pt>
                <c:pt idx="92">
                  <c:v>-5.394105960466681</c:v>
                </c:pt>
                <c:pt idx="93">
                  <c:v>-5.555076796861176</c:v>
                </c:pt>
                <c:pt idx="94">
                  <c:v>-5.725615515280379</c:v>
                </c:pt>
                <c:pt idx="95">
                  <c:v>-5.9063856159373875</c:v>
                </c:pt>
                <c:pt idx="96">
                  <c:v>-6.098113211736102</c:v>
                </c:pt>
                <c:pt idx="97">
                  <c:v>-6.301594966414835</c:v>
                </c:pt>
                <c:pt idx="98">
                  <c:v>-6.517707433836243</c:v>
                </c:pt>
                <c:pt idx="99">
                  <c:v>-6.747418120222185</c:v>
                </c:pt>
                <c:pt idx="100">
                  <c:v>-6.9917986810953225</c:v>
                </c:pt>
              </c:numCache>
            </c:numRef>
          </c:yVal>
          <c:smooth val="0"/>
        </c:ser>
        <c:ser>
          <c:idx val="1"/>
          <c:order val="1"/>
          <c:tx>
            <c:v>Direct arm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'Coupling vs freq'!$C$18:$C$118</c:f>
              <c:numCache>
                <c:ptCount val="101"/>
                <c:pt idx="0">
                  <c:v>1</c:v>
                </c:pt>
                <c:pt idx="1">
                  <c:v>1.04</c:v>
                </c:pt>
                <c:pt idx="2">
                  <c:v>1.08</c:v>
                </c:pt>
                <c:pt idx="3">
                  <c:v>1.12</c:v>
                </c:pt>
                <c:pt idx="4">
                  <c:v>1.1600000000000001</c:v>
                </c:pt>
                <c:pt idx="5">
                  <c:v>1.2000000000000002</c:v>
                </c:pt>
                <c:pt idx="6">
                  <c:v>1.2400000000000002</c:v>
                </c:pt>
                <c:pt idx="7">
                  <c:v>1.2800000000000002</c:v>
                </c:pt>
                <c:pt idx="8">
                  <c:v>1.3200000000000003</c:v>
                </c:pt>
                <c:pt idx="9">
                  <c:v>1.3600000000000003</c:v>
                </c:pt>
                <c:pt idx="10">
                  <c:v>1.4000000000000004</c:v>
                </c:pt>
                <c:pt idx="11">
                  <c:v>1.4400000000000004</c:v>
                </c:pt>
                <c:pt idx="12">
                  <c:v>1.4800000000000004</c:v>
                </c:pt>
                <c:pt idx="13">
                  <c:v>1.5200000000000005</c:v>
                </c:pt>
                <c:pt idx="14">
                  <c:v>1.5600000000000005</c:v>
                </c:pt>
                <c:pt idx="15">
                  <c:v>1.6000000000000005</c:v>
                </c:pt>
                <c:pt idx="16">
                  <c:v>1.6400000000000006</c:v>
                </c:pt>
                <c:pt idx="17">
                  <c:v>1.6800000000000006</c:v>
                </c:pt>
                <c:pt idx="18">
                  <c:v>1.7200000000000006</c:v>
                </c:pt>
                <c:pt idx="19">
                  <c:v>1.7600000000000007</c:v>
                </c:pt>
                <c:pt idx="20">
                  <c:v>1.8000000000000007</c:v>
                </c:pt>
                <c:pt idx="21">
                  <c:v>1.8400000000000007</c:v>
                </c:pt>
                <c:pt idx="22">
                  <c:v>1.8800000000000008</c:v>
                </c:pt>
                <c:pt idx="23">
                  <c:v>1.9200000000000008</c:v>
                </c:pt>
                <c:pt idx="24">
                  <c:v>1.9600000000000009</c:v>
                </c:pt>
                <c:pt idx="25">
                  <c:v>2.000000000000001</c:v>
                </c:pt>
                <c:pt idx="26">
                  <c:v>2.040000000000001</c:v>
                </c:pt>
                <c:pt idx="27">
                  <c:v>2.080000000000001</c:v>
                </c:pt>
                <c:pt idx="28">
                  <c:v>2.120000000000001</c:v>
                </c:pt>
                <c:pt idx="29">
                  <c:v>2.160000000000001</c:v>
                </c:pt>
                <c:pt idx="30">
                  <c:v>2.200000000000001</c:v>
                </c:pt>
                <c:pt idx="31">
                  <c:v>2.240000000000001</c:v>
                </c:pt>
                <c:pt idx="32">
                  <c:v>2.280000000000001</c:v>
                </c:pt>
                <c:pt idx="33">
                  <c:v>2.320000000000001</c:v>
                </c:pt>
                <c:pt idx="34">
                  <c:v>2.360000000000001</c:v>
                </c:pt>
                <c:pt idx="35">
                  <c:v>2.4000000000000012</c:v>
                </c:pt>
                <c:pt idx="36">
                  <c:v>2.4400000000000013</c:v>
                </c:pt>
                <c:pt idx="37">
                  <c:v>2.4800000000000013</c:v>
                </c:pt>
                <c:pt idx="38">
                  <c:v>2.5200000000000014</c:v>
                </c:pt>
                <c:pt idx="39">
                  <c:v>2.5600000000000014</c:v>
                </c:pt>
                <c:pt idx="40">
                  <c:v>2.6000000000000014</c:v>
                </c:pt>
                <c:pt idx="41">
                  <c:v>2.6400000000000015</c:v>
                </c:pt>
                <c:pt idx="42">
                  <c:v>2.6800000000000015</c:v>
                </c:pt>
                <c:pt idx="43">
                  <c:v>2.7200000000000015</c:v>
                </c:pt>
                <c:pt idx="44">
                  <c:v>2.7600000000000016</c:v>
                </c:pt>
                <c:pt idx="45">
                  <c:v>2.8000000000000016</c:v>
                </c:pt>
                <c:pt idx="46">
                  <c:v>2.8400000000000016</c:v>
                </c:pt>
                <c:pt idx="47">
                  <c:v>2.8800000000000017</c:v>
                </c:pt>
                <c:pt idx="48">
                  <c:v>2.9200000000000017</c:v>
                </c:pt>
                <c:pt idx="49">
                  <c:v>2.9600000000000017</c:v>
                </c:pt>
                <c:pt idx="50">
                  <c:v>3.0000000000000018</c:v>
                </c:pt>
                <c:pt idx="51">
                  <c:v>3.040000000000002</c:v>
                </c:pt>
                <c:pt idx="52">
                  <c:v>3.080000000000002</c:v>
                </c:pt>
                <c:pt idx="53">
                  <c:v>3.120000000000002</c:v>
                </c:pt>
                <c:pt idx="54">
                  <c:v>3.160000000000002</c:v>
                </c:pt>
                <c:pt idx="55">
                  <c:v>3.200000000000002</c:v>
                </c:pt>
                <c:pt idx="56">
                  <c:v>3.240000000000002</c:v>
                </c:pt>
                <c:pt idx="57">
                  <c:v>3.280000000000002</c:v>
                </c:pt>
                <c:pt idx="58">
                  <c:v>3.320000000000002</c:v>
                </c:pt>
                <c:pt idx="59">
                  <c:v>3.360000000000002</c:v>
                </c:pt>
                <c:pt idx="60">
                  <c:v>3.400000000000002</c:v>
                </c:pt>
                <c:pt idx="61">
                  <c:v>3.440000000000002</c:v>
                </c:pt>
                <c:pt idx="62">
                  <c:v>3.480000000000002</c:v>
                </c:pt>
                <c:pt idx="63">
                  <c:v>3.5200000000000022</c:v>
                </c:pt>
                <c:pt idx="64">
                  <c:v>3.5600000000000023</c:v>
                </c:pt>
                <c:pt idx="65">
                  <c:v>3.6000000000000023</c:v>
                </c:pt>
                <c:pt idx="66">
                  <c:v>3.6400000000000023</c:v>
                </c:pt>
                <c:pt idx="67">
                  <c:v>3.6800000000000024</c:v>
                </c:pt>
                <c:pt idx="68">
                  <c:v>3.7200000000000024</c:v>
                </c:pt>
                <c:pt idx="69">
                  <c:v>3.7600000000000025</c:v>
                </c:pt>
                <c:pt idx="70">
                  <c:v>3.8000000000000025</c:v>
                </c:pt>
                <c:pt idx="71">
                  <c:v>3.8400000000000025</c:v>
                </c:pt>
                <c:pt idx="72">
                  <c:v>3.8800000000000026</c:v>
                </c:pt>
                <c:pt idx="73">
                  <c:v>3.9200000000000026</c:v>
                </c:pt>
                <c:pt idx="74">
                  <c:v>3.9600000000000026</c:v>
                </c:pt>
                <c:pt idx="75">
                  <c:v>4.000000000000003</c:v>
                </c:pt>
                <c:pt idx="76">
                  <c:v>4.040000000000003</c:v>
                </c:pt>
                <c:pt idx="77">
                  <c:v>4.080000000000003</c:v>
                </c:pt>
                <c:pt idx="78">
                  <c:v>4.120000000000003</c:v>
                </c:pt>
                <c:pt idx="79">
                  <c:v>4.160000000000003</c:v>
                </c:pt>
                <c:pt idx="80">
                  <c:v>4.200000000000003</c:v>
                </c:pt>
                <c:pt idx="81">
                  <c:v>4.240000000000003</c:v>
                </c:pt>
                <c:pt idx="82">
                  <c:v>4.280000000000003</c:v>
                </c:pt>
                <c:pt idx="83">
                  <c:v>4.320000000000003</c:v>
                </c:pt>
                <c:pt idx="84">
                  <c:v>4.360000000000003</c:v>
                </c:pt>
                <c:pt idx="85">
                  <c:v>4.400000000000003</c:v>
                </c:pt>
                <c:pt idx="86">
                  <c:v>4.440000000000003</c:v>
                </c:pt>
                <c:pt idx="87">
                  <c:v>4.480000000000003</c:v>
                </c:pt>
                <c:pt idx="88">
                  <c:v>4.520000000000003</c:v>
                </c:pt>
                <c:pt idx="89">
                  <c:v>4.560000000000003</c:v>
                </c:pt>
                <c:pt idx="90">
                  <c:v>4.600000000000003</c:v>
                </c:pt>
                <c:pt idx="91">
                  <c:v>4.640000000000003</c:v>
                </c:pt>
                <c:pt idx="92">
                  <c:v>4.680000000000003</c:v>
                </c:pt>
                <c:pt idx="93">
                  <c:v>4.720000000000003</c:v>
                </c:pt>
                <c:pt idx="94">
                  <c:v>4.760000000000003</c:v>
                </c:pt>
                <c:pt idx="95">
                  <c:v>4.800000000000003</c:v>
                </c:pt>
                <c:pt idx="96">
                  <c:v>4.840000000000003</c:v>
                </c:pt>
                <c:pt idx="97">
                  <c:v>4.8800000000000034</c:v>
                </c:pt>
                <c:pt idx="98">
                  <c:v>4.9200000000000035</c:v>
                </c:pt>
                <c:pt idx="99">
                  <c:v>4.9600000000000035</c:v>
                </c:pt>
                <c:pt idx="100">
                  <c:v>5.0000000000000036</c:v>
                </c:pt>
              </c:numCache>
            </c:numRef>
          </c:xVal>
          <c:yVal>
            <c:numRef>
              <c:f>'Coupling vs freq'!$P$18:$P$118</c:f>
              <c:numCache>
                <c:ptCount val="101"/>
                <c:pt idx="0">
                  <c:v>-0.9685756290652299</c:v>
                </c:pt>
                <c:pt idx="1">
                  <c:v>-1.0318430611605343</c:v>
                </c:pt>
                <c:pt idx="2">
                  <c:v>-1.0955728448653006</c:v>
                </c:pt>
                <c:pt idx="3">
                  <c:v>-1.1596222839001356</c:v>
                </c:pt>
                <c:pt idx="4">
                  <c:v>-1.2238540177598098</c:v>
                </c:pt>
                <c:pt idx="5">
                  <c:v>-1.288136183087614</c:v>
                </c:pt>
                <c:pt idx="6">
                  <c:v>-1.3523425171678003</c:v>
                </c:pt>
                <c:pt idx="7">
                  <c:v>-1.416352409600215</c:v>
                </c:pt>
                <c:pt idx="8">
                  <c:v>-1.4800509081234874</c:v>
                </c:pt>
                <c:pt idx="9">
                  <c:v>-1.5433286843562357</c:v>
                </c:pt>
                <c:pt idx="10">
                  <c:v>-1.6060819649520806</c:v>
                </c:pt>
                <c:pt idx="11">
                  <c:v>-1.6682124333355914</c:v>
                </c:pt>
                <c:pt idx="12">
                  <c:v>-1.729627106819189</c:v>
                </c:pt>
                <c:pt idx="13">
                  <c:v>-1.7902381935117397</c:v>
                </c:pt>
                <c:pt idx="14">
                  <c:v>-1.8499629330310126</c:v>
                </c:pt>
                <c:pt idx="15">
                  <c:v>-1.9087234246344864</c:v>
                </c:pt>
                <c:pt idx="16">
                  <c:v>-1.9664464459936637</c:v>
                </c:pt>
                <c:pt idx="17">
                  <c:v>-2.023063265465089</c:v>
                </c:pt>
                <c:pt idx="18">
                  <c:v>-2.0785094503567674</c:v>
                </c:pt>
                <c:pt idx="19">
                  <c:v>-2.132724673360008</c:v>
                </c:pt>
                <c:pt idx="20">
                  <c:v>-2.1856525190113603</c:v>
                </c:pt>
                <c:pt idx="21">
                  <c:v>-2.2372402917702883</c:v>
                </c:pt>
                <c:pt idx="22">
                  <c:v>-2.2874388270465547</c:v>
                </c:pt>
                <c:pt idx="23">
                  <c:v>-2.3362023062840445</c:v>
                </c:pt>
                <c:pt idx="24">
                  <c:v>-2.3834880770047175</c:v>
                </c:pt>
                <c:pt idx="25">
                  <c:v>-2.429256478540957</c:v>
                </c:pt>
                <c:pt idx="26">
                  <c:v>-2.4734706740236163</c:v>
                </c:pt>
                <c:pt idx="27">
                  <c:v>-2.516096489062324</c:v>
                </c:pt>
                <c:pt idx="28">
                  <c:v>-2.5571022574322773</c:v>
                </c:pt>
                <c:pt idx="29">
                  <c:v>-2.5964586739867257</c:v>
                </c:pt>
                <c:pt idx="30">
                  <c:v>-2.6341386549249894</c:v>
                </c:pt>
                <c:pt idx="31">
                  <c:v>-2.6701172054787548</c:v>
                </c:pt>
                <c:pt idx="32">
                  <c:v>-2.7043712950190586</c:v>
                </c:pt>
                <c:pt idx="33">
                  <c:v>-2.7368797395394298</c:v>
                </c:pt>
                <c:pt idx="34">
                  <c:v>-2.7676230914325632</c:v>
                </c:pt>
                <c:pt idx="35">
                  <c:v>-2.796583536448633</c:v>
                </c:pt>
                <c:pt idx="36">
                  <c:v>-2.823744797701867</c:v>
                </c:pt>
                <c:pt idx="37">
                  <c:v>-2.849092046574871</c:v>
                </c:pt>
                <c:pt idx="38">
                  <c:v>-2.872611820361879</c:v>
                </c:pt>
                <c:pt idx="39">
                  <c:v>-2.8942919464850196</c:v>
                </c:pt>
                <c:pt idx="40">
                  <c:v>-2.9141214731177807</c:v>
                </c:pt>
                <c:pt idx="41">
                  <c:v>-2.932090606050626</c:v>
                </c:pt>
                <c:pt idx="42">
                  <c:v>-2.9481906516396963</c:v>
                </c:pt>
                <c:pt idx="43">
                  <c:v>-2.9624139656866104</c:v>
                </c:pt>
                <c:pt idx="44">
                  <c:v>-2.974753908106655</c:v>
                </c:pt>
                <c:pt idx="45">
                  <c:v>-2.985204803254418</c:v>
                </c:pt>
                <c:pt idx="46">
                  <c:v>-2.993761905788053</c:v>
                </c:pt>
                <c:pt idx="47">
                  <c:v>-3.0004213719675423</c:v>
                </c:pt>
                <c:pt idx="48">
                  <c:v>-3.005180236296437</c:v>
                </c:pt>
                <c:pt idx="49">
                  <c:v>-3.008036393432905</c:v>
                </c:pt>
                <c:pt idx="50">
                  <c:v>-3.008988585311569</c:v>
                </c:pt>
                <c:pt idx="51">
                  <c:v>-3.0080363934329295</c:v>
                </c:pt>
                <c:pt idx="52">
                  <c:v>-3.005180236296425</c:v>
                </c:pt>
                <c:pt idx="53">
                  <c:v>-3.0004213719675787</c:v>
                </c:pt>
                <c:pt idx="54">
                  <c:v>-2.993761905788055</c:v>
                </c:pt>
                <c:pt idx="55">
                  <c:v>-2.9852048032544074</c:v>
                </c:pt>
                <c:pt idx="56">
                  <c:v>-2.974753908106641</c:v>
                </c:pt>
                <c:pt idx="57">
                  <c:v>-2.9624139656866104</c:v>
                </c:pt>
                <c:pt idx="58">
                  <c:v>-2.948190651639699</c:v>
                </c:pt>
                <c:pt idx="59">
                  <c:v>-2.932090606050606</c:v>
                </c:pt>
                <c:pt idx="60">
                  <c:v>-2.9141214731177807</c:v>
                </c:pt>
                <c:pt idx="61">
                  <c:v>-2.8942919464850214</c:v>
                </c:pt>
                <c:pt idx="62">
                  <c:v>-2.8726118203618807</c:v>
                </c:pt>
                <c:pt idx="63">
                  <c:v>-2.849092046574887</c:v>
                </c:pt>
                <c:pt idx="64">
                  <c:v>-2.823744797701848</c:v>
                </c:pt>
                <c:pt idx="65">
                  <c:v>-2.796583536448613</c:v>
                </c:pt>
                <c:pt idx="66">
                  <c:v>-2.7676230914325513</c:v>
                </c:pt>
                <c:pt idx="67">
                  <c:v>-2.736879739539419</c:v>
                </c:pt>
                <c:pt idx="68">
                  <c:v>-2.7043712950190386</c:v>
                </c:pt>
                <c:pt idx="69">
                  <c:v>-2.670117205478734</c:v>
                </c:pt>
                <c:pt idx="70">
                  <c:v>-2.6341386549250174</c:v>
                </c:pt>
                <c:pt idx="71">
                  <c:v>-2.5964586739867856</c:v>
                </c:pt>
                <c:pt idx="72">
                  <c:v>-2.5571022574323043</c:v>
                </c:pt>
                <c:pt idx="73">
                  <c:v>-2.5160964890623045</c:v>
                </c:pt>
                <c:pt idx="74">
                  <c:v>-2.473470674023642</c:v>
                </c:pt>
                <c:pt idx="75">
                  <c:v>-2.4292564785409394</c:v>
                </c:pt>
                <c:pt idx="76">
                  <c:v>-2.3834880770047557</c:v>
                </c:pt>
                <c:pt idx="77">
                  <c:v>-2.3362023062839885</c:v>
                </c:pt>
                <c:pt idx="78">
                  <c:v>-2.287438827046585</c:v>
                </c:pt>
                <c:pt idx="79">
                  <c:v>-2.237240291770227</c:v>
                </c:pt>
                <c:pt idx="80">
                  <c:v>-2.1856525190113314</c:v>
                </c:pt>
                <c:pt idx="81">
                  <c:v>-2.132724673359992</c:v>
                </c:pt>
                <c:pt idx="82">
                  <c:v>-2.078509450356748</c:v>
                </c:pt>
                <c:pt idx="83">
                  <c:v>-2.023063265465096</c:v>
                </c:pt>
                <c:pt idx="84">
                  <c:v>-1.966446445993658</c:v>
                </c:pt>
                <c:pt idx="85">
                  <c:v>-1.9087234246344684</c:v>
                </c:pt>
                <c:pt idx="86">
                  <c:v>-1.8499629330310077</c:v>
                </c:pt>
                <c:pt idx="87">
                  <c:v>-1.790238193511722</c:v>
                </c:pt>
                <c:pt idx="88">
                  <c:v>-1.7296271068191829</c:v>
                </c:pt>
                <c:pt idx="89">
                  <c:v>-1.66821243333559</c:v>
                </c:pt>
                <c:pt idx="90">
                  <c:v>-1.60608196495207</c:v>
                </c:pt>
                <c:pt idx="91">
                  <c:v>-1.5433286843562346</c:v>
                </c:pt>
                <c:pt idx="92">
                  <c:v>-1.4800509081234816</c:v>
                </c:pt>
                <c:pt idx="93">
                  <c:v>-1.416352409600206</c:v>
                </c:pt>
                <c:pt idx="94">
                  <c:v>-1.3523425171677925</c:v>
                </c:pt>
                <c:pt idx="95">
                  <c:v>-1.2881361830876106</c:v>
                </c:pt>
                <c:pt idx="96">
                  <c:v>-1.2238540177598054</c:v>
                </c:pt>
                <c:pt idx="97">
                  <c:v>-1.1596222839001278</c:v>
                </c:pt>
                <c:pt idx="98">
                  <c:v>-1.0955728448652975</c:v>
                </c:pt>
                <c:pt idx="99">
                  <c:v>-1.0318430611605343</c:v>
                </c:pt>
                <c:pt idx="100">
                  <c:v>-0.9685756290652268</c:v>
                </c:pt>
              </c:numCache>
            </c:numRef>
          </c:yVal>
          <c:smooth val="0"/>
        </c:ser>
        <c:axId val="24381914"/>
        <c:axId val="18110635"/>
      </c:scatterChart>
      <c:valAx>
        <c:axId val="24381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Frequency (GHz)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10635"/>
        <c:crossesAt val="-100"/>
        <c:crossBetween val="midCat"/>
        <c:dispUnits/>
      </c:valAx>
      <c:valAx>
        <c:axId val="18110635"/>
        <c:scaling>
          <c:orientation val="minMax"/>
          <c:max val="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Coupling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819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975"/>
          <c:y val="0.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200" verticalDpi="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</xdr:row>
      <xdr:rowOff>114300</xdr:rowOff>
    </xdr:from>
    <xdr:to>
      <xdr:col>5</xdr:col>
      <xdr:colOff>523875</xdr:colOff>
      <xdr:row>21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" y="923925"/>
          <a:ext cx="2724150" cy="2571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Revised October 28, 2007
This spreadsheet performs the calculation for coupled-line coupler's ideal even and odd-mode impdeances, and also predicTs coupling over frequency.
Turn on the Analysis ToolPak if it the spreadsheet isn't working (look under Tool, Add-INs)
Port 1 is input, Port 2 is the direct port, Port 3 s the coipled port and Port 4 is the isolated Port.
Send suggestions to:
Unknown Editor
Microwaves101.com</a:t>
          </a:r>
        </a:p>
      </xdr:txBody>
    </xdr:sp>
    <xdr:clientData/>
  </xdr:twoCellAnchor>
  <xdr:twoCellAnchor>
    <xdr:from>
      <xdr:col>7</xdr:col>
      <xdr:colOff>28575</xdr:colOff>
      <xdr:row>28</xdr:row>
      <xdr:rowOff>57150</xdr:rowOff>
    </xdr:from>
    <xdr:to>
      <xdr:col>9</xdr:col>
      <xdr:colOff>542925</xdr:colOff>
      <xdr:row>31</xdr:row>
      <xdr:rowOff>104775</xdr:rowOff>
    </xdr:to>
    <xdr:grpSp>
      <xdr:nvGrpSpPr>
        <xdr:cNvPr id="2" name="Group 5"/>
        <xdr:cNvGrpSpPr>
          <a:grpSpLocks/>
        </xdr:cNvGrpSpPr>
      </xdr:nvGrpSpPr>
      <xdr:grpSpPr>
        <a:xfrm>
          <a:off x="4295775" y="4591050"/>
          <a:ext cx="1733550" cy="533400"/>
          <a:chOff x="451" y="482"/>
          <a:chExt cx="182" cy="56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451" y="482"/>
            <a:ext cx="182" cy="15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451" y="497"/>
            <a:ext cx="21" cy="41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612" y="497"/>
            <a:ext cx="21" cy="41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24</xdr:row>
      <xdr:rowOff>38100</xdr:rowOff>
    </xdr:from>
    <xdr:to>
      <xdr:col>9</xdr:col>
      <xdr:colOff>542925</xdr:colOff>
      <xdr:row>27</xdr:row>
      <xdr:rowOff>85725</xdr:rowOff>
    </xdr:to>
    <xdr:grpSp>
      <xdr:nvGrpSpPr>
        <xdr:cNvPr id="6" name="Group 6"/>
        <xdr:cNvGrpSpPr>
          <a:grpSpLocks/>
        </xdr:cNvGrpSpPr>
      </xdr:nvGrpSpPr>
      <xdr:grpSpPr>
        <a:xfrm flipV="1">
          <a:off x="4295775" y="3924300"/>
          <a:ext cx="1733550" cy="533400"/>
          <a:chOff x="451" y="482"/>
          <a:chExt cx="182" cy="56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451" y="482"/>
            <a:ext cx="182" cy="15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51" y="497"/>
            <a:ext cx="21" cy="41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612" y="497"/>
            <a:ext cx="21" cy="41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85725</xdr:colOff>
      <xdr:row>19</xdr:row>
      <xdr:rowOff>47625</xdr:rowOff>
    </xdr:from>
    <xdr:to>
      <xdr:col>9</xdr:col>
      <xdr:colOff>19050</xdr:colOff>
      <xdr:row>21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352925" y="3124200"/>
          <a:ext cx="11525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numbers:</a:t>
          </a:r>
        </a:p>
      </xdr:txBody>
    </xdr:sp>
    <xdr:clientData/>
  </xdr:twoCellAnchor>
  <xdr:twoCellAnchor>
    <xdr:from>
      <xdr:col>6</xdr:col>
      <xdr:colOff>504825</xdr:colOff>
      <xdr:row>32</xdr:row>
      <xdr:rowOff>9525</xdr:rowOff>
    </xdr:from>
    <xdr:to>
      <xdr:col>7</xdr:col>
      <xdr:colOff>428625</xdr:colOff>
      <xdr:row>34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162425" y="5191125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3</a:t>
          </a:r>
        </a:p>
      </xdr:txBody>
    </xdr:sp>
    <xdr:clientData/>
  </xdr:twoCellAnchor>
  <xdr:twoCellAnchor>
    <xdr:from>
      <xdr:col>6</xdr:col>
      <xdr:colOff>476250</xdr:colOff>
      <xdr:row>21</xdr:row>
      <xdr:rowOff>133350</xdr:rowOff>
    </xdr:from>
    <xdr:to>
      <xdr:col>7</xdr:col>
      <xdr:colOff>400050</xdr:colOff>
      <xdr:row>23</xdr:row>
      <xdr:rowOff>142875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133850" y="3533775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1</a:t>
          </a:r>
        </a:p>
      </xdr:txBody>
    </xdr:sp>
    <xdr:clientData/>
  </xdr:twoCellAnchor>
  <xdr:twoCellAnchor>
    <xdr:from>
      <xdr:col>9</xdr:col>
      <xdr:colOff>171450</xdr:colOff>
      <xdr:row>31</xdr:row>
      <xdr:rowOff>152400</xdr:rowOff>
    </xdr:from>
    <xdr:to>
      <xdr:col>10</xdr:col>
      <xdr:colOff>95250</xdr:colOff>
      <xdr:row>34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657850" y="5172075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4</a:t>
          </a:r>
        </a:p>
      </xdr:txBody>
    </xdr:sp>
    <xdr:clientData/>
  </xdr:twoCellAnchor>
  <xdr:twoCellAnchor>
    <xdr:from>
      <xdr:col>9</xdr:col>
      <xdr:colOff>133350</xdr:colOff>
      <xdr:row>21</xdr:row>
      <xdr:rowOff>133350</xdr:rowOff>
    </xdr:from>
    <xdr:to>
      <xdr:col>10</xdr:col>
      <xdr:colOff>57150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619750" y="3533775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Port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0.17625</cdr:x>
      <cdr:y>0.027</cdr:y>
    </cdr:from>
    <cdr:to>
      <cdr:x>0.3315</cdr:x>
      <cdr:y>0.15675</cdr:y>
    </cdr:to>
    <cdr:sp textlink="'Coupling vs freq'!$E$14">
      <cdr:nvSpPr>
        <cdr:cNvPr id="1" name="TextBox 5"/>
        <cdr:cNvSpPr txBox="1">
          <a:spLocks noChangeArrowheads="1"/>
        </cdr:cNvSpPr>
      </cdr:nvSpPr>
      <cdr:spPr>
        <a:xfrm>
          <a:off x="1524000" y="152400"/>
          <a:ext cx="13430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b0cf015-e8eb-4256-a537-895b456f4992}" type="TxLink">
            <a:rPr lang="en-US" cap="none" sz="1200" b="0" i="0" u="none" baseline="0">
              <a:latin typeface="Arial"/>
              <a:ea typeface="Arial"/>
              <a:cs typeface="Arial"/>
            </a:rPr>
            <a:t>120.68</a:t>
          </a:fld>
        </a:p>
      </cdr:txBody>
    </cdr:sp>
  </cdr:relSizeAnchor>
  <cdr:relSizeAnchor xmlns:cdr="http://schemas.openxmlformats.org/drawingml/2006/chartDrawing">
    <cdr:from>
      <cdr:x>0.0895</cdr:x>
      <cdr:y>0.027</cdr:y>
    </cdr:from>
    <cdr:to>
      <cdr:x>0.19225</cdr:x>
      <cdr:y>0.13725</cdr:y>
    </cdr:to>
    <cdr:sp>
      <cdr:nvSpPr>
        <cdr:cNvPr id="2" name="TextBox 7"/>
        <cdr:cNvSpPr txBox="1">
          <a:spLocks noChangeArrowheads="1"/>
        </cdr:cNvSpPr>
      </cdr:nvSpPr>
      <cdr:spPr>
        <a:xfrm>
          <a:off x="771525" y="152400"/>
          <a:ext cx="8953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Z0even=
Z0odd=</a:t>
          </a:r>
        </a:p>
      </cdr:txBody>
    </cdr:sp>
  </cdr:relSizeAnchor>
  <cdr:relSizeAnchor xmlns:cdr="http://schemas.openxmlformats.org/drawingml/2006/chartDrawing">
    <cdr:from>
      <cdr:x>0.23275</cdr:x>
      <cdr:y>0.027</cdr:y>
    </cdr:from>
    <cdr:to>
      <cdr:x>0.3765</cdr:x>
      <cdr:y>0.15675</cdr:y>
    </cdr:to>
    <cdr:sp>
      <cdr:nvSpPr>
        <cdr:cNvPr id="3" name="TextBox 9"/>
        <cdr:cNvSpPr txBox="1">
          <a:spLocks noChangeArrowheads="1"/>
        </cdr:cNvSpPr>
      </cdr:nvSpPr>
      <cdr:spPr>
        <a:xfrm>
          <a:off x="2019300" y="152400"/>
          <a:ext cx="124777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Ohms
Ohms</a:t>
          </a:r>
        </a:p>
      </cdr:txBody>
    </cdr:sp>
  </cdr:relSizeAnchor>
  <cdr:relSizeAnchor xmlns:cdr="http://schemas.openxmlformats.org/drawingml/2006/chartDrawing">
    <cdr:from>
      <cdr:x>0.18475</cdr:x>
      <cdr:y>0.06525</cdr:y>
    </cdr:from>
    <cdr:to>
      <cdr:x>0.34</cdr:x>
      <cdr:y>0.19125</cdr:y>
    </cdr:to>
    <cdr:sp textlink="'Coupling vs freq'!$E$15">
      <cdr:nvSpPr>
        <cdr:cNvPr id="4" name="TextBox 11"/>
        <cdr:cNvSpPr txBox="1">
          <a:spLocks noChangeArrowheads="1"/>
        </cdr:cNvSpPr>
      </cdr:nvSpPr>
      <cdr:spPr>
        <a:xfrm>
          <a:off x="1600200" y="381000"/>
          <a:ext cx="13430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664c491-2a47-418b-884f-d15440e3b5c6}" type="TxLink">
            <a:rPr lang="en-US" cap="none" sz="1200" b="0" i="0" u="none" baseline="0">
              <a:latin typeface="Arial"/>
              <a:ea typeface="Arial"/>
              <a:cs typeface="Arial"/>
            </a:rPr>
            <a:t>20.72</a:t>
          </a:fld>
        </a:p>
      </cdr:txBody>
    </cdr:sp>
  </cdr:relSizeAnchor>
  <cdr:relSizeAnchor xmlns:cdr="http://schemas.openxmlformats.org/drawingml/2006/chartDrawing">
    <cdr:from>
      <cdr:x>0.06425</cdr:x>
      <cdr:y>0.0135</cdr:y>
    </cdr:from>
    <cdr:to>
      <cdr:x>0.301</cdr:x>
      <cdr:y>0.108</cdr:y>
    </cdr:to>
    <cdr:sp>
      <cdr:nvSpPr>
        <cdr:cNvPr id="5" name="Rectangle 12"/>
        <cdr:cNvSpPr>
          <a:spLocks/>
        </cdr:cNvSpPr>
      </cdr:nvSpPr>
      <cdr:spPr>
        <a:xfrm>
          <a:off x="552450" y="76200"/>
          <a:ext cx="205740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complex"/>
      <definedName name="imabs"/>
      <definedName name="imdi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J11" sqref="J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K121"/>
  <sheetViews>
    <sheetView workbookViewId="0" topLeftCell="A13">
      <selection activeCell="M6" sqref="M6"/>
    </sheetView>
  </sheetViews>
  <sheetFormatPr defaultColWidth="9.140625" defaultRowHeight="12.75"/>
  <sheetData>
    <row r="6" ht="12.75">
      <c r="D6" t="s">
        <v>34</v>
      </c>
    </row>
    <row r="7" spans="4:7" ht="12.75">
      <c r="D7" t="s">
        <v>0</v>
      </c>
      <c r="E7" t="s">
        <v>1</v>
      </c>
      <c r="F7" t="s">
        <v>2</v>
      </c>
      <c r="G7" t="s">
        <v>3</v>
      </c>
    </row>
    <row r="8" spans="4:7" ht="12.75">
      <c r="D8">
        <v>50</v>
      </c>
      <c r="E8" s="4">
        <v>20.7</v>
      </c>
      <c r="F8">
        <f>D8^2/E8</f>
        <v>120.77294685990339</v>
      </c>
      <c r="G8">
        <f>(F8-E8)/(F8+E8)</f>
        <v>0.7073645462337246</v>
      </c>
    </row>
    <row r="11" ht="12.75">
      <c r="D11" t="s">
        <v>35</v>
      </c>
    </row>
    <row r="12" spans="4:11" ht="12.75">
      <c r="D12" t="s">
        <v>0</v>
      </c>
      <c r="E12" t="s">
        <v>5</v>
      </c>
      <c r="F12" t="s">
        <v>4</v>
      </c>
      <c r="G12" t="s">
        <v>2</v>
      </c>
      <c r="H12" t="s">
        <v>1</v>
      </c>
      <c r="J12" t="s">
        <v>6</v>
      </c>
      <c r="K12" t="s">
        <v>7</v>
      </c>
    </row>
    <row r="13" spans="4:11" ht="12.75">
      <c r="D13">
        <v>50</v>
      </c>
      <c r="E13">
        <v>0</v>
      </c>
      <c r="F13">
        <f>(1-E13^2)^0.5</f>
        <v>1</v>
      </c>
      <c r="G13">
        <f>D13*((1+E13)/(1-E13))^0.5</f>
        <v>50</v>
      </c>
      <c r="H13">
        <f>D13*((1-E13)/(1+E13))^0.5</f>
        <v>50</v>
      </c>
      <c r="J13" t="e">
        <f>20*LOG(E13)</f>
        <v>#NUM!</v>
      </c>
      <c r="K13">
        <f>20*LOG(F13)</f>
        <v>0</v>
      </c>
    </row>
    <row r="14" spans="4:11" ht="12.75">
      <c r="D14">
        <v>50</v>
      </c>
      <c r="E14">
        <f>E13+0.01</f>
        <v>0.01</v>
      </c>
      <c r="F14">
        <f>(1-E14^2)^0.5</f>
        <v>0.9999499987499375</v>
      </c>
      <c r="G14">
        <f>D14*((1+E14)/(1-E14))^0.5</f>
        <v>50.50252518939078</v>
      </c>
      <c r="H14">
        <f>D14*((1-E14)/(1+E14))^0.5</f>
        <v>49.50247518564047</v>
      </c>
      <c r="J14">
        <f>20*LOG(E14)</f>
        <v>-40</v>
      </c>
      <c r="K14">
        <f>20*LOG(F14)</f>
        <v>-0.00043431619807500434</v>
      </c>
    </row>
    <row r="15" spans="4:11" ht="12.75">
      <c r="D15">
        <v>50</v>
      </c>
      <c r="E15">
        <f aca="true" t="shared" si="0" ref="E15:E78">E14+0.01</f>
        <v>0.02</v>
      </c>
      <c r="F15">
        <f aca="true" t="shared" si="1" ref="F15:F78">(1-E15^2)^0.5</f>
        <v>0.999799979995999</v>
      </c>
      <c r="G15">
        <f aca="true" t="shared" si="2" ref="G15:G78">D15*((1+E15)/(1-E15))^0.5</f>
        <v>51.010203061020356</v>
      </c>
      <c r="H15">
        <f aca="true" t="shared" si="3" ref="H15:H78">D15*((1-E15)/(1+E15))^0.5</f>
        <v>49.00980294098034</v>
      </c>
      <c r="J15">
        <f aca="true" t="shared" si="4" ref="J15:J78">20*LOG(E15)</f>
        <v>-33.979400086720375</v>
      </c>
      <c r="K15">
        <f aca="true" t="shared" si="5" ref="K15:K78">20*LOG(F15)</f>
        <v>-0.0017375254558757267</v>
      </c>
    </row>
    <row r="16" spans="4:11" ht="12.75">
      <c r="D16">
        <v>50</v>
      </c>
      <c r="E16">
        <f t="shared" si="0"/>
        <v>0.03</v>
      </c>
      <c r="F16">
        <f t="shared" si="1"/>
        <v>0.9995498987044118</v>
      </c>
      <c r="G16">
        <f t="shared" si="2"/>
        <v>51.52319065486659</v>
      </c>
      <c r="H16">
        <f t="shared" si="3"/>
        <v>48.52183974293261</v>
      </c>
      <c r="J16">
        <f t="shared" si="4"/>
        <v>-30.45757490560675</v>
      </c>
      <c r="K16">
        <f t="shared" si="5"/>
        <v>-0.0039104102858299175</v>
      </c>
    </row>
    <row r="17" spans="4:11" ht="12.75">
      <c r="D17">
        <v>50</v>
      </c>
      <c r="E17">
        <f t="shared" si="0"/>
        <v>0.04</v>
      </c>
      <c r="F17">
        <f t="shared" si="1"/>
        <v>0.9991996797437437</v>
      </c>
      <c r="G17">
        <f t="shared" si="2"/>
        <v>52.041649986653326</v>
      </c>
      <c r="H17">
        <f t="shared" si="3"/>
        <v>48.03844614152614</v>
      </c>
      <c r="J17">
        <f t="shared" si="4"/>
        <v>-27.95880017344075</v>
      </c>
      <c r="K17">
        <f t="shared" si="5"/>
        <v>-0.00695427661651256</v>
      </c>
    </row>
    <row r="18" spans="4:11" ht="12.75">
      <c r="D18">
        <v>50</v>
      </c>
      <c r="E18">
        <f t="shared" si="0"/>
        <v>0.05</v>
      </c>
      <c r="F18">
        <f t="shared" si="1"/>
        <v>0.998749217771909</v>
      </c>
      <c r="G18">
        <f t="shared" si="2"/>
        <v>52.56574830378469</v>
      </c>
      <c r="H18">
        <f t="shared" si="3"/>
        <v>47.55948656056709</v>
      </c>
      <c r="J18">
        <f t="shared" si="4"/>
        <v>-26.020599913279625</v>
      </c>
      <c r="K18">
        <f t="shared" si="5"/>
        <v>-0.010870956412141588</v>
      </c>
    </row>
    <row r="19" spans="4:11" ht="12.75">
      <c r="D19">
        <v>50</v>
      </c>
      <c r="E19">
        <f t="shared" si="0"/>
        <v>0.060000000000000005</v>
      </c>
      <c r="F19">
        <f t="shared" si="1"/>
        <v>0.9981983770774224</v>
      </c>
      <c r="G19">
        <f t="shared" si="2"/>
        <v>53.09565835518205</v>
      </c>
      <c r="H19">
        <f t="shared" si="3"/>
        <v>47.084829107425584</v>
      </c>
      <c r="J19">
        <f t="shared" si="4"/>
        <v>-24.436974992327126</v>
      </c>
      <c r="K19">
        <f t="shared" si="5"/>
        <v>-0.015662811355310946</v>
      </c>
    </row>
    <row r="20" spans="4:11" ht="12.75">
      <c r="D20">
        <v>50</v>
      </c>
      <c r="E20">
        <f t="shared" si="0"/>
        <v>0.07</v>
      </c>
      <c r="F20">
        <f t="shared" si="1"/>
        <v>0.9975469913743412</v>
      </c>
      <c r="G20">
        <f t="shared" si="2"/>
        <v>53.631558676039845</v>
      </c>
      <c r="H20">
        <f t="shared" si="3"/>
        <v>46.61434539132435</v>
      </c>
      <c r="J20">
        <f t="shared" si="4"/>
        <v>-23.09803919971486</v>
      </c>
      <c r="K20">
        <f t="shared" si="5"/>
        <v>-0.02133273760855245</v>
      </c>
    </row>
    <row r="21" spans="4:11" ht="12.75">
      <c r="D21">
        <v>50</v>
      </c>
      <c r="E21">
        <f t="shared" si="0"/>
        <v>0.08</v>
      </c>
      <c r="F21">
        <f t="shared" si="1"/>
        <v>0.996794863550169</v>
      </c>
      <c r="G21">
        <f t="shared" si="2"/>
        <v>54.17363388859614</v>
      </c>
      <c r="H21">
        <f t="shared" si="3"/>
        <v>46.147910349544865</v>
      </c>
      <c r="J21">
        <f t="shared" si="4"/>
        <v>-21.93820026016113</v>
      </c>
      <c r="K21">
        <f t="shared" si="5"/>
        <v>-0.027884171674950158</v>
      </c>
    </row>
    <row r="22" spans="4:11" ht="12.75">
      <c r="D22">
        <v>50</v>
      </c>
      <c r="E22">
        <f t="shared" si="0"/>
        <v>0.09</v>
      </c>
      <c r="F22">
        <f t="shared" si="1"/>
        <v>0.995941765365827</v>
      </c>
      <c r="G22">
        <f t="shared" si="2"/>
        <v>54.72207502010038</v>
      </c>
      <c r="H22">
        <f t="shared" si="3"/>
        <v>45.685402081001236</v>
      </c>
      <c r="J22">
        <f t="shared" si="4"/>
        <v>-20.915149811213503</v>
      </c>
      <c r="K22">
        <f t="shared" si="5"/>
        <v>-0.03532109738282752</v>
      </c>
    </row>
    <row r="23" spans="4:11" ht="12.75">
      <c r="D23">
        <v>50</v>
      </c>
      <c r="E23">
        <f t="shared" si="0"/>
        <v>0.09999999999999999</v>
      </c>
      <c r="F23">
        <f t="shared" si="1"/>
        <v>0.99498743710662</v>
      </c>
      <c r="G23">
        <f t="shared" si="2"/>
        <v>55.27707983925667</v>
      </c>
      <c r="H23">
        <f t="shared" si="3"/>
        <v>45.22670168666455</v>
      </c>
      <c r="J23">
        <f t="shared" si="4"/>
        <v>-20</v>
      </c>
      <c r="K23">
        <f t="shared" si="5"/>
        <v>-0.043648054024500754</v>
      </c>
    </row>
    <row r="24" spans="4:11" ht="12.75">
      <c r="D24">
        <v>50</v>
      </c>
      <c r="E24">
        <f t="shared" si="0"/>
        <v>0.10999999999999999</v>
      </c>
      <c r="F24">
        <f t="shared" si="1"/>
        <v>0.9939315871829408</v>
      </c>
      <c r="G24">
        <f t="shared" si="2"/>
        <v>55.83885321252476</v>
      </c>
      <c r="H24">
        <f t="shared" si="3"/>
        <v>44.77169311634869</v>
      </c>
      <c r="J24">
        <f t="shared" si="4"/>
        <v>-19.1721462968355</v>
      </c>
      <c r="K24">
        <f t="shared" si="5"/>
        <v>-0.052870145684298174</v>
      </c>
    </row>
    <row r="25" spans="4:11" ht="12.75">
      <c r="D25">
        <v>50</v>
      </c>
      <c r="E25">
        <f t="shared" si="0"/>
        <v>0.11999999999999998</v>
      </c>
      <c r="F25">
        <f t="shared" si="1"/>
        <v>0.9927738916792685</v>
      </c>
      <c r="G25">
        <f t="shared" si="2"/>
        <v>56.40760748177661</v>
      </c>
      <c r="H25">
        <f t="shared" si="3"/>
        <v>44.32026302139592</v>
      </c>
      <c r="J25">
        <f t="shared" si="4"/>
        <v>-18.416375079047505</v>
      </c>
      <c r="K25">
        <f t="shared" si="5"/>
        <v>-0.06299305179649743</v>
      </c>
    </row>
    <row r="26" spans="4:11" ht="12.75">
      <c r="D26">
        <v>50</v>
      </c>
      <c r="E26">
        <f t="shared" si="0"/>
        <v>0.12999999999999998</v>
      </c>
      <c r="F26">
        <f t="shared" si="1"/>
        <v>0.9915139938498094</v>
      </c>
      <c r="G26">
        <f t="shared" si="2"/>
        <v>56.98356286493158</v>
      </c>
      <c r="H26">
        <f t="shared" si="3"/>
        <v>43.87230061282343</v>
      </c>
      <c r="J26">
        <f t="shared" si="4"/>
        <v>-17.721132953863265</v>
      </c>
      <c r="K26">
        <f t="shared" si="5"/>
        <v>-0.07402303897961784</v>
      </c>
    </row>
    <row r="27" spans="4:11" ht="12.75">
      <c r="D27">
        <v>50</v>
      </c>
      <c r="E27">
        <f t="shared" si="0"/>
        <v>0.13999999999999999</v>
      </c>
      <c r="F27">
        <f t="shared" si="1"/>
        <v>0.9901515035589251</v>
      </c>
      <c r="G27">
        <f t="shared" si="2"/>
        <v>57.56694788133285</v>
      </c>
      <c r="H27">
        <f t="shared" si="3"/>
        <v>43.42769752451426</v>
      </c>
      <c r="J27">
        <f t="shared" si="4"/>
        <v>-17.07743928643524</v>
      </c>
      <c r="K27">
        <f t="shared" si="5"/>
        <v>-0.0859669741995964</v>
      </c>
    </row>
    <row r="28" spans="4:11" ht="12.75">
      <c r="D28">
        <v>50</v>
      </c>
      <c r="E28">
        <f t="shared" si="0"/>
        <v>0.15</v>
      </c>
      <c r="F28">
        <f t="shared" si="1"/>
        <v>0.9886859966642595</v>
      </c>
      <c r="G28">
        <f t="shared" si="2"/>
        <v>58.15799980377996</v>
      </c>
      <c r="H28">
        <f t="shared" si="3"/>
        <v>42.98634768105476</v>
      </c>
      <c r="J28">
        <f t="shared" si="4"/>
        <v>-16.478174818886377</v>
      </c>
      <c r="K28">
        <f t="shared" si="5"/>
        <v>-0.09883233932095524</v>
      </c>
    </row>
    <row r="29" spans="4:11" ht="12.75">
      <c r="D29">
        <v>50</v>
      </c>
      <c r="E29">
        <f t="shared" si="0"/>
        <v>0.16</v>
      </c>
      <c r="F29">
        <f t="shared" si="1"/>
        <v>0.9871170143402453</v>
      </c>
      <c r="G29">
        <f t="shared" si="2"/>
        <v>58.75696513930031</v>
      </c>
      <c r="H29">
        <f t="shared" si="3"/>
        <v>42.54814716983816</v>
      </c>
      <c r="J29">
        <f t="shared" si="4"/>
        <v>-15.917600346881503</v>
      </c>
      <c r="K29">
        <f t="shared" si="5"/>
        <v>-0.11262724711199802</v>
      </c>
    </row>
    <row r="30" spans="4:11" ht="12.75">
      <c r="D30">
        <v>50</v>
      </c>
      <c r="E30">
        <f t="shared" si="0"/>
        <v>0.17</v>
      </c>
      <c r="F30">
        <f t="shared" si="1"/>
        <v>0.9854440623394105</v>
      </c>
      <c r="G30">
        <f t="shared" si="2"/>
        <v>59.36410014092834</v>
      </c>
      <c r="H30">
        <f t="shared" si="3"/>
        <v>42.11299411706882</v>
      </c>
      <c r="J30">
        <f t="shared" si="4"/>
        <v>-15.39102157243452</v>
      </c>
      <c r="K30">
        <f t="shared" si="5"/>
        <v>-0.12736045877764457</v>
      </c>
    </row>
    <row r="31" spans="4:11" ht="12.75">
      <c r="D31">
        <v>50</v>
      </c>
      <c r="E31">
        <f t="shared" si="0"/>
        <v>0.18000000000000002</v>
      </c>
      <c r="F31">
        <f t="shared" si="1"/>
        <v>0.983666610188635</v>
      </c>
      <c r="G31">
        <f t="shared" si="2"/>
        <v>59.979671352965546</v>
      </c>
      <c r="H31">
        <f t="shared" si="3"/>
        <v>41.68078856731504</v>
      </c>
      <c r="J31">
        <f t="shared" si="4"/>
        <v>-14.894549897933878</v>
      </c>
      <c r="K31">
        <f t="shared" si="5"/>
        <v>-0.1430414031015793</v>
      </c>
    </row>
    <row r="32" spans="4:11" ht="12.75">
      <c r="D32">
        <v>50</v>
      </c>
      <c r="E32">
        <f t="shared" si="0"/>
        <v>0.19000000000000003</v>
      </c>
      <c r="F32">
        <f t="shared" si="1"/>
        <v>0.9817840903172143</v>
      </c>
      <c r="G32">
        <f t="shared" si="2"/>
        <v>60.60395619242064</v>
      </c>
      <c r="H32">
        <f t="shared" si="3"/>
        <v>41.251432366269505</v>
      </c>
      <c r="J32">
        <f t="shared" si="4"/>
        <v>-14.42492798094342</v>
      </c>
      <c r="K32">
        <f t="shared" si="5"/>
        <v>-0.1596801972881953</v>
      </c>
    </row>
    <row r="33" spans="4:11" ht="12.75">
      <c r="D33">
        <v>50</v>
      </c>
      <c r="E33">
        <f t="shared" si="0"/>
        <v>0.20000000000000004</v>
      </c>
      <c r="F33">
        <f t="shared" si="1"/>
        <v>0.9797958971132712</v>
      </c>
      <c r="G33">
        <f t="shared" si="2"/>
        <v>61.23724356957945</v>
      </c>
      <c r="H33">
        <f t="shared" si="3"/>
        <v>40.8248290463863</v>
      </c>
      <c r="J33">
        <f t="shared" si="4"/>
        <v>-13.979400086720375</v>
      </c>
      <c r="K33">
        <f t="shared" si="5"/>
        <v>-0.17728766960431624</v>
      </c>
    </row>
    <row r="34" spans="4:11" ht="12.75">
      <c r="D34">
        <v>50</v>
      </c>
      <c r="E34">
        <f t="shared" si="0"/>
        <v>0.21000000000000005</v>
      </c>
      <c r="F34">
        <f t="shared" si="1"/>
        <v>0.9777013859047148</v>
      </c>
      <c r="G34">
        <f t="shared" si="2"/>
        <v>61.87983455093132</v>
      </c>
      <c r="H34">
        <f t="shared" si="3"/>
        <v>40.400883715070854</v>
      </c>
      <c r="J34">
        <f t="shared" si="4"/>
        <v>-13.555614105321611</v>
      </c>
      <c r="K34">
        <f t="shared" si="5"/>
        <v>-0.19587538393108483</v>
      </c>
    </row>
    <row r="35" spans="4:11" ht="12.75">
      <c r="D35">
        <v>50</v>
      </c>
      <c r="E35">
        <f t="shared" si="0"/>
        <v>0.22000000000000006</v>
      </c>
      <c r="F35">
        <f t="shared" si="1"/>
        <v>0.9754998718605759</v>
      </c>
      <c r="G35">
        <f t="shared" si="2"/>
        <v>62.53204306798564</v>
      </c>
      <c r="H35">
        <f t="shared" si="3"/>
        <v>39.979502945105565</v>
      </c>
      <c r="J35">
        <f t="shared" si="4"/>
        <v>-13.151546383555871</v>
      </c>
      <c r="K35">
        <f t="shared" si="5"/>
        <v>-0.21545566634771413</v>
      </c>
    </row>
    <row r="36" spans="4:11" ht="12.75">
      <c r="D36">
        <v>50</v>
      </c>
      <c r="E36">
        <f t="shared" si="0"/>
        <v>0.23000000000000007</v>
      </c>
      <c r="F36">
        <f t="shared" si="1"/>
        <v>0.9731906288081488</v>
      </c>
      <c r="G36">
        <f t="shared" si="2"/>
        <v>63.19419667585382</v>
      </c>
      <c r="H36">
        <f t="shared" si="3"/>
        <v>39.560594666997915</v>
      </c>
      <c r="J36">
        <f t="shared" si="4"/>
        <v>-12.76544327964814</v>
      </c>
      <c r="K36">
        <f t="shared" si="5"/>
        <v>-0.23604163388120192</v>
      </c>
    </row>
    <row r="37" spans="4:11" ht="12.75">
      <c r="D37">
        <v>50</v>
      </c>
      <c r="E37">
        <f t="shared" si="0"/>
        <v>0.24000000000000007</v>
      </c>
      <c r="F37">
        <f t="shared" si="1"/>
        <v>0.9707728879609278</v>
      </c>
      <c r="G37">
        <f t="shared" si="2"/>
        <v>63.86663736585051</v>
      </c>
      <c r="H37">
        <f t="shared" si="3"/>
        <v>39.14406806294063</v>
      </c>
      <c r="J37">
        <f t="shared" si="4"/>
        <v>-12.395775165767876</v>
      </c>
      <c r="K37">
        <f t="shared" si="5"/>
        <v>-0.25764722556973585</v>
      </c>
    </row>
    <row r="38" spans="4:11" ht="12.75">
      <c r="D38">
        <v>50</v>
      </c>
      <c r="E38">
        <f t="shared" si="0"/>
        <v>0.25000000000000006</v>
      </c>
      <c r="F38">
        <f t="shared" si="1"/>
        <v>0.9682458365518543</v>
      </c>
      <c r="G38">
        <f t="shared" si="2"/>
        <v>64.54972243679028</v>
      </c>
      <c r="H38">
        <f t="shared" si="3"/>
        <v>38.72983346207417</v>
      </c>
      <c r="J38">
        <f t="shared" si="4"/>
        <v>-12.041199826559247</v>
      </c>
      <c r="K38">
        <f t="shared" si="5"/>
        <v>-0.2802872360024351</v>
      </c>
    </row>
    <row r="39" spans="4:11" ht="12.75">
      <c r="D39">
        <v>50</v>
      </c>
      <c r="E39">
        <f t="shared" si="0"/>
        <v>0.26000000000000006</v>
      </c>
      <c r="F39">
        <f t="shared" si="1"/>
        <v>0.9656086163658649</v>
      </c>
      <c r="G39">
        <f t="shared" si="2"/>
        <v>65.243825430126</v>
      </c>
      <c r="H39">
        <f t="shared" si="3"/>
        <v>38.317802236740675</v>
      </c>
      <c r="J39">
        <f t="shared" si="4"/>
        <v>-11.700533040583638</v>
      </c>
      <c r="K39">
        <f t="shared" si="5"/>
        <v>-0.3039773515146086</v>
      </c>
    </row>
    <row r="40" spans="4:11" ht="12.75">
      <c r="D40">
        <v>50</v>
      </c>
      <c r="E40">
        <f t="shared" si="0"/>
        <v>0.2700000000000001</v>
      </c>
      <c r="F40">
        <f t="shared" si="1"/>
        <v>0.9628603221651622</v>
      </c>
      <c r="G40">
        <f t="shared" si="2"/>
        <v>65.94933713460016</v>
      </c>
      <c r="H40">
        <f t="shared" si="3"/>
        <v>37.90788669941583</v>
      </c>
      <c r="J40">
        <f t="shared" si="4"/>
        <v>-11.372724716820251</v>
      </c>
      <c r="K40">
        <f t="shared" si="5"/>
        <v>-0.32873418923587305</v>
      </c>
    </row>
    <row r="41" spans="4:11" ht="12.75">
      <c r="D41">
        <v>50</v>
      </c>
      <c r="E41">
        <f t="shared" si="0"/>
        <v>0.2800000000000001</v>
      </c>
      <c r="F41">
        <f t="shared" si="1"/>
        <v>0.96</v>
      </c>
      <c r="G41">
        <f t="shared" si="2"/>
        <v>66.66666666666667</v>
      </c>
      <c r="H41">
        <f t="shared" si="3"/>
        <v>37.5</v>
      </c>
      <c r="J41">
        <f t="shared" si="4"/>
        <v>-11.056839373155613</v>
      </c>
      <c r="K41">
        <f t="shared" si="5"/>
        <v>-0.35457533920863205</v>
      </c>
    </row>
    <row r="42" spans="4:11" ht="12.75">
      <c r="D42">
        <v>50</v>
      </c>
      <c r="E42">
        <f t="shared" si="0"/>
        <v>0.2900000000000001</v>
      </c>
      <c r="F42">
        <f t="shared" si="1"/>
        <v>0.957026645397086</v>
      </c>
      <c r="G42">
        <f t="shared" si="2"/>
        <v>67.39624263359761</v>
      </c>
      <c r="H42">
        <f t="shared" si="3"/>
        <v>37.094056023142876</v>
      </c>
      <c r="J42">
        <f t="shared" si="4"/>
        <v>-10.752040042020877</v>
      </c>
      <c r="K42">
        <f t="shared" si="5"/>
        <v>-0.38151940981675814</v>
      </c>
    </row>
    <row r="43" spans="4:11" ht="12.75">
      <c r="D43">
        <v>50</v>
      </c>
      <c r="E43">
        <f t="shared" si="0"/>
        <v>0.3000000000000001</v>
      </c>
      <c r="F43">
        <f t="shared" si="1"/>
        <v>0.9539392014169457</v>
      </c>
      <c r="G43">
        <f t="shared" si="2"/>
        <v>68.1385143869247</v>
      </c>
      <c r="H43">
        <f t="shared" si="3"/>
        <v>36.68996928526714</v>
      </c>
      <c r="J43">
        <f t="shared" si="4"/>
        <v>-10.457574905606748</v>
      </c>
      <c r="K43">
        <f t="shared" si="5"/>
        <v>-0.4095860767890639</v>
      </c>
    </row>
    <row r="44" spans="4:11" ht="12.75">
      <c r="D44">
        <v>50</v>
      </c>
      <c r="E44">
        <f t="shared" si="0"/>
        <v>0.3100000000000001</v>
      </c>
      <c r="F44">
        <f t="shared" si="1"/>
        <v>0.9507365565707463</v>
      </c>
      <c r="G44">
        <f t="shared" si="2"/>
        <v>68.89395337469178</v>
      </c>
      <c r="H44">
        <f t="shared" si="3"/>
        <v>36.28765483094452</v>
      </c>
      <c r="J44">
        <f t="shared" si="4"/>
        <v>-10.172766123314542</v>
      </c>
      <c r="K44">
        <f t="shared" si="5"/>
        <v>-0.43879613606980483</v>
      </c>
    </row>
    <row r="45" spans="4:11" ht="12.75">
      <c r="D45">
        <v>50</v>
      </c>
      <c r="E45">
        <f t="shared" si="0"/>
        <v>0.3200000000000001</v>
      </c>
      <c r="F45">
        <f t="shared" si="1"/>
        <v>0.9474175425861608</v>
      </c>
      <c r="G45">
        <f t="shared" si="2"/>
        <v>69.6630546019236</v>
      </c>
      <c r="H45">
        <f t="shared" si="3"/>
        <v>35.887028128263665</v>
      </c>
      <c r="J45">
        <f t="shared" si="4"/>
        <v>-9.897000433601876</v>
      </c>
      <c r="K45">
        <f t="shared" si="5"/>
        <v>-0.46917156087913864</v>
      </c>
    </row>
    <row r="46" spans="4:11" ht="12.75">
      <c r="D46">
        <v>50</v>
      </c>
      <c r="E46">
        <f t="shared" si="0"/>
        <v>0.3300000000000001</v>
      </c>
      <c r="F46">
        <f t="shared" si="1"/>
        <v>0.9439809320108112</v>
      </c>
      <c r="G46">
        <f t="shared" si="2"/>
        <v>70.44633820976205</v>
      </c>
      <c r="H46">
        <f t="shared" si="3"/>
        <v>35.488004962812454</v>
      </c>
      <c r="J46">
        <f t="shared" si="4"/>
        <v>-9.629721202442248</v>
      </c>
      <c r="K46">
        <f t="shared" si="5"/>
        <v>-0.5007355633208787</v>
      </c>
    </row>
    <row r="47" spans="4:11" ht="12.75">
      <c r="D47">
        <v>50</v>
      </c>
      <c r="E47">
        <f t="shared" si="0"/>
        <v>0.34000000000000014</v>
      </c>
      <c r="F47">
        <f t="shared" si="1"/>
        <v>0.9404254356406997</v>
      </c>
      <c r="G47">
        <f t="shared" si="2"/>
        <v>71.24435118490152</v>
      </c>
      <c r="H47">
        <f t="shared" si="3"/>
        <v>35.09050132987686</v>
      </c>
      <c r="J47">
        <f t="shared" si="4"/>
        <v>-9.370421659154895</v>
      </c>
      <c r="K47">
        <f t="shared" si="5"/>
        <v>-0.5335126609332379</v>
      </c>
    </row>
    <row r="48" spans="4:11" ht="12.75">
      <c r="D48">
        <v>50</v>
      </c>
      <c r="E48">
        <f t="shared" si="0"/>
        <v>0.35000000000000014</v>
      </c>
      <c r="F48">
        <f t="shared" si="1"/>
        <v>0.9367496997597597</v>
      </c>
      <c r="G48">
        <f t="shared" si="2"/>
        <v>72.05766921228923</v>
      </c>
      <c r="H48">
        <f t="shared" si="3"/>
        <v>34.69443332443554</v>
      </c>
      <c r="J48">
        <f t="shared" si="4"/>
        <v>-9.118639112994483</v>
      </c>
      <c r="K48">
        <f t="shared" si="5"/>
        <v>-0.5675287486213829</v>
      </c>
    </row>
    <row r="49" spans="4:11" ht="12.75">
      <c r="D49">
        <v>50</v>
      </c>
      <c r="E49">
        <f t="shared" si="0"/>
        <v>0.36000000000000015</v>
      </c>
      <c r="F49">
        <f t="shared" si="1"/>
        <v>0.932952303175248</v>
      </c>
      <c r="G49">
        <f t="shared" si="2"/>
        <v>72.88689868556627</v>
      </c>
      <c r="H49">
        <f t="shared" si="3"/>
        <v>34.29971702850176</v>
      </c>
      <c r="J49">
        <f t="shared" si="4"/>
        <v>-8.873949984654251</v>
      </c>
      <c r="K49">
        <f t="shared" si="5"/>
        <v>-0.6028111764589537</v>
      </c>
    </row>
    <row r="50" spans="4:11" ht="12.75">
      <c r="D50">
        <v>50</v>
      </c>
      <c r="E50">
        <f t="shared" si="0"/>
        <v>0.37000000000000016</v>
      </c>
      <c r="F50">
        <f t="shared" si="1"/>
        <v>0.9290317540321212</v>
      </c>
      <c r="G50">
        <f t="shared" si="2"/>
        <v>73.73267889143821</v>
      </c>
      <c r="H50">
        <f t="shared" si="3"/>
        <v>33.90626839533289</v>
      </c>
      <c r="J50">
        <f t="shared" si="4"/>
        <v>-8.635965518660097</v>
      </c>
      <c r="K50">
        <f t="shared" si="5"/>
        <v>-0.6393888339001162</v>
      </c>
    </row>
    <row r="51" spans="4:11" ht="12.75">
      <c r="D51">
        <v>50</v>
      </c>
      <c r="E51">
        <f t="shared" si="0"/>
        <v>0.38000000000000017</v>
      </c>
      <c r="F51">
        <f t="shared" si="1"/>
        <v>0.9249864863877741</v>
      </c>
      <c r="G51">
        <f t="shared" si="2"/>
        <v>74.59568438611083</v>
      </c>
      <c r="H51">
        <f t="shared" si="3"/>
        <v>33.51400312999181</v>
      </c>
      <c r="J51">
        <f t="shared" si="4"/>
        <v>-8.404328067663794</v>
      </c>
      <c r="K51">
        <f t="shared" si="5"/>
        <v>-0.6772922410050968</v>
      </c>
    </row>
    <row r="52" spans="4:11" ht="12.75">
      <c r="D52">
        <v>50</v>
      </c>
      <c r="E52">
        <f t="shared" si="0"/>
        <v>0.3900000000000002</v>
      </c>
      <c r="F52">
        <f t="shared" si="1"/>
        <v>0.920814856526544</v>
      </c>
      <c r="G52">
        <f t="shared" si="2"/>
        <v>75.47662758414296</v>
      </c>
      <c r="H52">
        <f t="shared" si="3"/>
        <v>33.122836565703025</v>
      </c>
      <c r="J52">
        <f t="shared" si="4"/>
        <v>-8.17870785947001</v>
      </c>
      <c r="K52">
        <f t="shared" si="5"/>
        <v>-0.7165536473513794</v>
      </c>
    </row>
    <row r="53" spans="4:11" ht="12.75">
      <c r="D53">
        <v>50</v>
      </c>
      <c r="E53">
        <f t="shared" si="0"/>
        <v>0.4000000000000002</v>
      </c>
      <c r="F53">
        <f t="shared" si="1"/>
        <v>0.9165151389911679</v>
      </c>
      <c r="G53">
        <f t="shared" si="2"/>
        <v>76.37626158259734</v>
      </c>
      <c r="H53">
        <f t="shared" si="3"/>
        <v>32.732683535398856</v>
      </c>
      <c r="J53">
        <f t="shared" si="4"/>
        <v>-7.958800173440748</v>
      </c>
      <c r="K53">
        <f t="shared" si="5"/>
        <v>-0.7572071393811846</v>
      </c>
    </row>
    <row r="54" spans="4:11" ht="12.75">
      <c r="D54">
        <v>50</v>
      </c>
      <c r="E54">
        <f t="shared" si="0"/>
        <v>0.4100000000000002</v>
      </c>
      <c r="F54">
        <f t="shared" si="1"/>
        <v>0.9120855223058855</v>
      </c>
      <c r="G54">
        <f t="shared" si="2"/>
        <v>77.2953832462615</v>
      </c>
      <c r="H54">
        <f t="shared" si="3"/>
        <v>32.34345823779736</v>
      </c>
      <c r="J54">
        <f t="shared" si="4"/>
        <v>-7.744322865605286</v>
      </c>
      <c r="K54">
        <f t="shared" si="5"/>
        <v>-0.7992887570247597</v>
      </c>
    </row>
    <row r="55" spans="4:11" ht="12.75">
      <c r="D55">
        <v>50</v>
      </c>
      <c r="E55">
        <f t="shared" si="0"/>
        <v>0.4200000000000002</v>
      </c>
      <c r="F55">
        <f t="shared" si="1"/>
        <v>0.9075241043630742</v>
      </c>
      <c r="G55">
        <f t="shared" si="2"/>
        <v>78.23483658302366</v>
      </c>
      <c r="H55">
        <f t="shared" si="3"/>
        <v>31.95507409729134</v>
      </c>
      <c r="J55">
        <f t="shared" si="4"/>
        <v>-7.535014192041986</v>
      </c>
      <c r="K55">
        <f t="shared" si="5"/>
        <v>-0.8428366205400626</v>
      </c>
    </row>
    <row r="56" spans="4:11" ht="12.75">
      <c r="D56">
        <v>50</v>
      </c>
      <c r="E56">
        <f t="shared" si="0"/>
        <v>0.4300000000000002</v>
      </c>
      <c r="F56">
        <f t="shared" si="1"/>
        <v>0.9028288874421331</v>
      </c>
      <c r="G56">
        <f t="shared" si="2"/>
        <v>79.1955164422924</v>
      </c>
      <c r="H56">
        <f t="shared" si="3"/>
        <v>31.567443616857798</v>
      </c>
      <c r="J56">
        <f t="shared" si="4"/>
        <v>-7.330630888408265</v>
      </c>
      <c r="K56">
        <f t="shared" si="5"/>
        <v>-0.887891068624469</v>
      </c>
    </row>
    <row r="57" spans="4:11" ht="12.75">
      <c r="D57">
        <v>50</v>
      </c>
      <c r="E57">
        <f t="shared" si="0"/>
        <v>0.4400000000000002</v>
      </c>
      <c r="F57">
        <f t="shared" si="1"/>
        <v>0.8979977728257458</v>
      </c>
      <c r="G57">
        <f t="shared" si="2"/>
        <v>80.17837257372733</v>
      </c>
      <c r="H57">
        <f t="shared" si="3"/>
        <v>31.18047822311617</v>
      </c>
      <c r="J57">
        <f t="shared" si="4"/>
        <v>-7.130946470276247</v>
      </c>
      <c r="K57">
        <f t="shared" si="5"/>
        <v>-0.9344948089855009</v>
      </c>
    </row>
    <row r="58" spans="4:11" ht="12.75">
      <c r="D58">
        <v>50</v>
      </c>
      <c r="E58">
        <f t="shared" si="0"/>
        <v>0.45000000000000023</v>
      </c>
      <c r="F58">
        <f t="shared" si="1"/>
        <v>0.8930285549745874</v>
      </c>
      <c r="G58">
        <f t="shared" si="2"/>
        <v>81.18441408859888</v>
      </c>
      <c r="H58">
        <f t="shared" si="3"/>
        <v>30.794088102571976</v>
      </c>
      <c r="J58">
        <f t="shared" si="4"/>
        <v>-6.935749724493122</v>
      </c>
      <c r="K58">
        <f t="shared" si="5"/>
        <v>-0.982693082707814</v>
      </c>
    </row>
    <row r="59" spans="4:11" ht="12.75">
      <c r="D59">
        <v>50</v>
      </c>
      <c r="E59">
        <f t="shared" si="0"/>
        <v>0.46000000000000024</v>
      </c>
      <c r="F59">
        <f t="shared" si="1"/>
        <v>0.8879189152169243</v>
      </c>
      <c r="G59">
        <f t="shared" si="2"/>
        <v>82.21471437193748</v>
      </c>
      <c r="H59">
        <f t="shared" si="3"/>
        <v>30.40818202797686</v>
      </c>
      <c r="J59">
        <f t="shared" si="4"/>
        <v>-6.744843366368514</v>
      </c>
      <c r="K59">
        <f t="shared" si="5"/>
        <v>-1.0325338439259457</v>
      </c>
    </row>
    <row r="60" spans="4:11" ht="12.75">
      <c r="D60">
        <v>50</v>
      </c>
      <c r="E60">
        <f t="shared" si="0"/>
        <v>0.47000000000000025</v>
      </c>
      <c r="F60">
        <f t="shared" si="1"/>
        <v>0.8826664149042943</v>
      </c>
      <c r="G60">
        <f t="shared" si="2"/>
        <v>83.27041650040515</v>
      </c>
      <c r="H60">
        <f t="shared" si="3"/>
        <v>30.022667173615446</v>
      </c>
      <c r="J60">
        <f t="shared" si="4"/>
        <v>-6.558042841285646</v>
      </c>
      <c r="K60">
        <f t="shared" si="5"/>
        <v>-1.0840679565103495</v>
      </c>
    </row>
    <row r="61" spans="4:11" ht="12.75">
      <c r="D61">
        <v>50</v>
      </c>
      <c r="E61">
        <f t="shared" si="0"/>
        <v>0.48000000000000026</v>
      </c>
      <c r="F61">
        <f t="shared" si="1"/>
        <v>0.8772684879784522</v>
      </c>
      <c r="G61">
        <f t="shared" si="2"/>
        <v>84.35273922869736</v>
      </c>
      <c r="H61">
        <f t="shared" si="3"/>
        <v>29.63744891819095</v>
      </c>
      <c r="J61">
        <f t="shared" si="4"/>
        <v>-6.375175252488251</v>
      </c>
      <c r="K61">
        <f t="shared" si="5"/>
        <v>-1.1373494097024355</v>
      </c>
    </row>
    <row r="62" spans="4:11" ht="12.75">
      <c r="D62">
        <v>50</v>
      </c>
      <c r="E62">
        <f t="shared" si="0"/>
        <v>0.49000000000000027</v>
      </c>
      <c r="F62">
        <f t="shared" si="1"/>
        <v>0.8717224328879003</v>
      </c>
      <c r="G62">
        <f t="shared" si="2"/>
        <v>85.46298361646085</v>
      </c>
      <c r="H62">
        <f t="shared" si="3"/>
        <v>29.25243063382215</v>
      </c>
      <c r="J62">
        <f t="shared" si="4"/>
        <v>-6.196078399429722</v>
      </c>
      <c r="K62">
        <f t="shared" si="5"/>
        <v>-1.1924355548978969</v>
      </c>
    </row>
    <row r="63" spans="4:11" ht="12.75">
      <c r="D63">
        <v>50</v>
      </c>
      <c r="E63">
        <f t="shared" si="0"/>
        <v>0.5000000000000002</v>
      </c>
      <c r="F63">
        <f t="shared" si="1"/>
        <v>0.8660254037844385</v>
      </c>
      <c r="G63">
        <f t="shared" si="2"/>
        <v>86.60254037844389</v>
      </c>
      <c r="H63">
        <f t="shared" si="3"/>
        <v>28.86751345948128</v>
      </c>
      <c r="J63">
        <f t="shared" si="4"/>
        <v>-6.02059991327962</v>
      </c>
      <c r="K63">
        <f t="shared" si="5"/>
        <v>-1.249387366083001</v>
      </c>
    </row>
    <row r="64" spans="4:11" ht="12.75">
      <c r="D64">
        <v>50</v>
      </c>
      <c r="E64">
        <f t="shared" si="0"/>
        <v>0.5100000000000002</v>
      </c>
      <c r="F64">
        <f t="shared" si="1"/>
        <v>0.8601744009211154</v>
      </c>
      <c r="G64">
        <f t="shared" si="2"/>
        <v>87.77289805317508</v>
      </c>
      <c r="H64">
        <f t="shared" si="3"/>
        <v>28.482596056990573</v>
      </c>
      <c r="J64">
        <f t="shared" si="4"/>
        <v>-5.848596478041269</v>
      </c>
      <c r="K64">
        <f t="shared" si="5"/>
        <v>-1.3082697267831702</v>
      </c>
    </row>
    <row r="65" spans="4:11" ht="12.75">
      <c r="D65">
        <v>50</v>
      </c>
      <c r="E65">
        <f t="shared" si="0"/>
        <v>0.5200000000000002</v>
      </c>
      <c r="F65">
        <f t="shared" si="1"/>
        <v>0.8541662601625047</v>
      </c>
      <c r="G65">
        <f t="shared" si="2"/>
        <v>88.97565210026096</v>
      </c>
      <c r="H65">
        <f t="shared" si="3"/>
        <v>28.09757434745081</v>
      </c>
      <c r="J65">
        <f t="shared" si="4"/>
        <v>-5.679933127304013</v>
      </c>
      <c r="K65">
        <f t="shared" si="5"/>
        <v>-1.369151746796404</v>
      </c>
    </row>
    <row r="66" spans="4:11" ht="12.75">
      <c r="D66">
        <v>50</v>
      </c>
      <c r="E66">
        <f t="shared" si="0"/>
        <v>0.5300000000000002</v>
      </c>
      <c r="F66">
        <f t="shared" si="1"/>
        <v>0.8479976415061541</v>
      </c>
      <c r="G66">
        <f t="shared" si="2"/>
        <v>90.21251505384622</v>
      </c>
      <c r="H66">
        <f t="shared" si="3"/>
        <v>27.712341225691304</v>
      </c>
      <c r="J66">
        <f t="shared" si="4"/>
        <v>-5.514482607984215</v>
      </c>
      <c r="K66">
        <f t="shared" si="5"/>
        <v>-1.4321071124668383</v>
      </c>
    </row>
    <row r="67" spans="4:11" ht="12.75">
      <c r="D67">
        <v>50</v>
      </c>
      <c r="E67">
        <f t="shared" si="0"/>
        <v>0.5400000000000003</v>
      </c>
      <c r="F67">
        <f t="shared" si="1"/>
        <v>0.8416650165000323</v>
      </c>
      <c r="G67">
        <f t="shared" si="2"/>
        <v>91.48532788043835</v>
      </c>
      <c r="H67">
        <f t="shared" si="3"/>
        <v>27.326786250001046</v>
      </c>
      <c r="J67">
        <f t="shared" si="4"/>
        <v>-5.352124803540626</v>
      </c>
      <c r="K67">
        <f t="shared" si="5"/>
        <v>-1.4972144748196303</v>
      </c>
    </row>
    <row r="68" spans="4:11" ht="12.75">
      <c r="D68">
        <v>50</v>
      </c>
      <c r="E68">
        <f t="shared" si="0"/>
        <v>0.5500000000000003</v>
      </c>
      <c r="F68">
        <f t="shared" si="1"/>
        <v>0.8351646544245032</v>
      </c>
      <c r="G68">
        <f t="shared" si="2"/>
        <v>92.79607271383374</v>
      </c>
      <c r="H68">
        <f t="shared" si="3"/>
        <v>26.940795304016223</v>
      </c>
      <c r="J68">
        <f t="shared" si="4"/>
        <v>-5.192746210115119</v>
      </c>
      <c r="K68">
        <f t="shared" si="5"/>
        <v>-1.5645578805436497</v>
      </c>
    </row>
    <row r="69" spans="4:11" ht="12.75">
      <c r="D69">
        <v>50</v>
      </c>
      <c r="E69">
        <f t="shared" si="0"/>
        <v>0.5600000000000003</v>
      </c>
      <c r="F69">
        <f t="shared" si="1"/>
        <v>0.828492607088319</v>
      </c>
      <c r="G69">
        <f t="shared" si="2"/>
        <v>94.14688716912721</v>
      </c>
      <c r="H69">
        <f t="shared" si="3"/>
        <v>26.55425022718971</v>
      </c>
      <c r="J69">
        <f t="shared" si="4"/>
        <v>-5.036239459875987</v>
      </c>
      <c r="K69">
        <f t="shared" si="5"/>
        <v>-1.634227251593512</v>
      </c>
    </row>
    <row r="70" spans="4:11" ht="12.75">
      <c r="D70">
        <v>50</v>
      </c>
      <c r="E70">
        <f t="shared" si="0"/>
        <v>0.5700000000000003</v>
      </c>
      <c r="F70">
        <f t="shared" si="1"/>
        <v>0.8216446920658587</v>
      </c>
      <c r="G70">
        <f t="shared" si="2"/>
        <v>95.54008047277432</v>
      </c>
      <c r="H70">
        <f t="shared" si="3"/>
        <v>26.167028409740716</v>
      </c>
      <c r="J70">
        <f t="shared" si="4"/>
        <v>-4.882502886550168</v>
      </c>
      <c r="K70">
        <f t="shared" si="5"/>
        <v>-1.7063189201117992</v>
      </c>
    </row>
    <row r="71" spans="4:11" ht="12.75">
      <c r="D71">
        <v>50</v>
      </c>
      <c r="E71">
        <f t="shared" si="0"/>
        <v>0.5800000000000003</v>
      </c>
      <c r="F71">
        <f t="shared" si="1"/>
        <v>0.8146164741766518</v>
      </c>
      <c r="G71">
        <f t="shared" si="2"/>
        <v>96.97815168769671</v>
      </c>
      <c r="H71">
        <f t="shared" si="3"/>
        <v>25.779002347362397</v>
      </c>
      <c r="J71">
        <f t="shared" si="4"/>
        <v>-4.73144012874125</v>
      </c>
      <c r="K71">
        <f t="shared" si="5"/>
        <v>-1.7809362264767714</v>
      </c>
    </row>
    <row r="72" spans="4:11" ht="12.75">
      <c r="D72">
        <v>50</v>
      </c>
      <c r="E72">
        <f t="shared" si="0"/>
        <v>0.5900000000000003</v>
      </c>
      <c r="F72">
        <f t="shared" si="1"/>
        <v>0.8074032449773779</v>
      </c>
      <c r="G72">
        <f t="shared" si="2"/>
        <v>98.46381036309492</v>
      </c>
      <c r="H72">
        <f t="shared" si="3"/>
        <v>25.390039150232003</v>
      </c>
      <c r="J72">
        <f t="shared" si="4"/>
        <v>-4.582959767157112</v>
      </c>
      <c r="K72">
        <f t="shared" si="5"/>
        <v>-1.858190189598132</v>
      </c>
    </row>
    <row r="73" spans="4:11" ht="12.75">
      <c r="D73">
        <v>50</v>
      </c>
      <c r="E73">
        <f t="shared" si="0"/>
        <v>0.6000000000000003</v>
      </c>
      <c r="F73">
        <f t="shared" si="1"/>
        <v>0.7999999999999998</v>
      </c>
      <c r="G73">
        <f t="shared" si="2"/>
        <v>100.00000000000004</v>
      </c>
      <c r="H73">
        <f t="shared" si="3"/>
        <v>24.99999999999999</v>
      </c>
      <c r="J73">
        <f t="shared" si="4"/>
        <v>-4.436974992327123</v>
      </c>
      <c r="K73">
        <f t="shared" si="5"/>
        <v>-1.9382002601611303</v>
      </c>
    </row>
    <row r="74" spans="4:11" ht="12.75">
      <c r="D74">
        <v>50</v>
      </c>
      <c r="E74">
        <f t="shared" si="0"/>
        <v>0.6100000000000003</v>
      </c>
      <c r="F74">
        <f t="shared" si="1"/>
        <v>0.7924014134263011</v>
      </c>
      <c r="G74">
        <f t="shared" si="2"/>
        <v>101.5899247982438</v>
      </c>
      <c r="H74">
        <f t="shared" si="3"/>
        <v>24.60873954740065</v>
      </c>
      <c r="J74">
        <f t="shared" si="4"/>
        <v>-4.293403299784655</v>
      </c>
      <c r="K74">
        <f t="shared" si="5"/>
        <v>-2.0210951694165127</v>
      </c>
    </row>
    <row r="75" spans="4:11" ht="12.75">
      <c r="D75">
        <v>50</v>
      </c>
      <c r="E75">
        <f t="shared" si="0"/>
        <v>0.6200000000000003</v>
      </c>
      <c r="F75">
        <f t="shared" si="1"/>
        <v>0.784601809837321</v>
      </c>
      <c r="G75">
        <f t="shared" si="2"/>
        <v>103.23708024175285</v>
      </c>
      <c r="H75">
        <f t="shared" si="3"/>
        <v>24.216105241892617</v>
      </c>
      <c r="J75">
        <f t="shared" si="4"/>
        <v>-4.152166210034918</v>
      </c>
      <c r="K75">
        <f t="shared" si="5"/>
        <v>-2.107013888405592</v>
      </c>
    </row>
    <row r="76" spans="4:11" ht="12.75">
      <c r="D76">
        <v>50</v>
      </c>
      <c r="E76">
        <f t="shared" si="0"/>
        <v>0.6300000000000003</v>
      </c>
      <c r="F76">
        <f t="shared" si="1"/>
        <v>0.7765951326141566</v>
      </c>
      <c r="G76">
        <f t="shared" si="2"/>
        <v>104.94528819110236</v>
      </c>
      <c r="H76">
        <f t="shared" si="3"/>
        <v>23.821936583256335</v>
      </c>
      <c r="J76">
        <f t="shared" si="4"/>
        <v>-4.013189010928361</v>
      </c>
      <c r="K76">
        <f t="shared" si="5"/>
        <v>-2.196106715290476</v>
      </c>
    </row>
    <row r="77" spans="4:11" ht="12.75">
      <c r="D77">
        <v>50</v>
      </c>
      <c r="E77">
        <f t="shared" si="0"/>
        <v>0.6400000000000003</v>
      </c>
      <c r="F77">
        <f t="shared" si="1"/>
        <v>0.7683749084919416</v>
      </c>
      <c r="G77">
        <f t="shared" si="2"/>
        <v>106.71873729054752</v>
      </c>
      <c r="H77">
        <f t="shared" si="3"/>
        <v>23.426064283290895</v>
      </c>
      <c r="J77">
        <f t="shared" si="4"/>
        <v>-3.876400520322252</v>
      </c>
      <c r="K77">
        <f t="shared" si="5"/>
        <v>-2.2885365118501517</v>
      </c>
    </row>
    <row r="78" spans="4:11" ht="12.75">
      <c r="D78">
        <v>50</v>
      </c>
      <c r="E78">
        <f t="shared" si="0"/>
        <v>0.6500000000000004</v>
      </c>
      <c r="F78">
        <f t="shared" si="1"/>
        <v>0.7599342076785328</v>
      </c>
      <c r="G78">
        <f t="shared" si="2"/>
        <v>108.56202966836194</v>
      </c>
      <c r="H78">
        <f t="shared" si="3"/>
        <v>23.0283093235919</v>
      </c>
      <c r="J78">
        <f t="shared" si="4"/>
        <v>-3.741732867142884</v>
      </c>
      <c r="K78">
        <f t="shared" si="5"/>
        <v>-2.384480114358185</v>
      </c>
    </row>
    <row r="79" spans="4:11" ht="12.75">
      <c r="D79">
        <v>50</v>
      </c>
      <c r="E79">
        <f aca="true" t="shared" si="6" ref="E79:E112">E78+0.01</f>
        <v>0.6600000000000004</v>
      </c>
      <c r="F79">
        <f aca="true" t="shared" si="7" ref="F79:F121">(1-E79^2)^0.5</f>
        <v>0.7512655988397177</v>
      </c>
      <c r="G79">
        <f aca="true" t="shared" si="8" ref="G79:G112">D79*((1+E79)/(1-E79))^0.5</f>
        <v>110.48023512348801</v>
      </c>
      <c r="H79">
        <f aca="true" t="shared" si="9" ref="H79:H112">D79*((1-E79)/(1+E79))^0.5</f>
        <v>22.628481892762576</v>
      </c>
      <c r="J79">
        <f aca="true" t="shared" si="10" ref="J79:J112">20*LOG(E79)</f>
        <v>-3.609121289162622</v>
      </c>
      <c r="K79">
        <f aca="true" t="shared" si="11" ref="K79:K112">20*LOG(F79)</f>
        <v>-2.484129949176901</v>
      </c>
    </row>
    <row r="80" spans="4:11" ht="12.75">
      <c r="D80">
        <v>50</v>
      </c>
      <c r="E80">
        <f t="shared" si="6"/>
        <v>0.6700000000000004</v>
      </c>
      <c r="F80">
        <f t="shared" si="7"/>
        <v>0.7423610981186982</v>
      </c>
      <c r="G80">
        <f t="shared" si="8"/>
        <v>112.47895426040895</v>
      </c>
      <c r="H80">
        <f t="shared" si="9"/>
        <v>22.226380183194554</v>
      </c>
      <c r="J80">
        <f t="shared" si="10"/>
        <v>-3.4785039459834666</v>
      </c>
      <c r="K80">
        <f t="shared" si="11"/>
        <v>-2.5876958897452966</v>
      </c>
    </row>
    <row r="81" spans="4:11" ht="12.75">
      <c r="D81">
        <v>50</v>
      </c>
      <c r="E81">
        <f t="shared" si="6"/>
        <v>0.6800000000000004</v>
      </c>
      <c r="F81">
        <f t="shared" si="7"/>
        <v>0.733212111192934</v>
      </c>
      <c r="G81">
        <f t="shared" si="8"/>
        <v>114.56439237389608</v>
      </c>
      <c r="H81">
        <f t="shared" si="9"/>
        <v>21.821789023599223</v>
      </c>
      <c r="J81">
        <f t="shared" si="10"/>
        <v>-3.3498217458752686</v>
      </c>
      <c r="K81">
        <f t="shared" si="11"/>
        <v>-2.6954073995423173</v>
      </c>
    </row>
    <row r="82" spans="4:11" ht="12.75">
      <c r="D82">
        <v>50</v>
      </c>
      <c r="E82">
        <f t="shared" si="6"/>
        <v>0.6900000000000004</v>
      </c>
      <c r="F82">
        <f t="shared" si="7"/>
        <v>0.7238093671679025</v>
      </c>
      <c r="G82">
        <f t="shared" si="8"/>
        <v>116.7434463174038</v>
      </c>
      <c r="H82">
        <f t="shared" si="9"/>
        <v>21.41447831857699</v>
      </c>
      <c r="J82">
        <f t="shared" si="10"/>
        <v>-3.223018185254889</v>
      </c>
      <c r="K82">
        <f t="shared" si="11"/>
        <v>-2.8075160155205428</v>
      </c>
    </row>
    <row r="83" spans="4:11" ht="12.75">
      <c r="D83">
        <v>50</v>
      </c>
      <c r="E83">
        <f t="shared" si="6"/>
        <v>0.7000000000000004</v>
      </c>
      <c r="F83">
        <f t="shared" si="7"/>
        <v>0.7141428428542846</v>
      </c>
      <c r="G83">
        <f t="shared" si="8"/>
        <v>119.02380714238092</v>
      </c>
      <c r="H83">
        <f t="shared" si="9"/>
        <v>21.004201260420132</v>
      </c>
      <c r="J83">
        <f t="shared" si="10"/>
        <v>-3.098039199714858</v>
      </c>
      <c r="K83">
        <f t="shared" si="11"/>
        <v>-2.924298239020641</v>
      </c>
    </row>
    <row r="84" spans="4:11" ht="12.75">
      <c r="D84">
        <v>50</v>
      </c>
      <c r="E84">
        <f>1/2^0.5</f>
        <v>0.7071067811865475</v>
      </c>
      <c r="F84">
        <f t="shared" si="7"/>
        <v>0.7071067811865476</v>
      </c>
      <c r="G84">
        <f t="shared" si="8"/>
        <v>120.71067811865474</v>
      </c>
      <c r="H84">
        <f t="shared" si="9"/>
        <v>20.710678118654755</v>
      </c>
      <c r="J84">
        <f t="shared" si="10"/>
        <v>-3.0102999566398125</v>
      </c>
      <c r="K84">
        <f t="shared" si="11"/>
        <v>-3.0102999566398116</v>
      </c>
    </row>
    <row r="85" spans="4:11" ht="12.75">
      <c r="D85">
        <v>50</v>
      </c>
      <c r="E85">
        <f>E83+0.02</f>
        <v>0.7200000000000004</v>
      </c>
      <c r="F85">
        <f t="shared" si="7"/>
        <v>0.6939740629158985</v>
      </c>
      <c r="G85">
        <f t="shared" si="8"/>
        <v>123.92393980641063</v>
      </c>
      <c r="H85">
        <f t="shared" si="9"/>
        <v>20.173664619648203</v>
      </c>
      <c r="J85">
        <f t="shared" si="10"/>
        <v>-2.8533500713746256</v>
      </c>
      <c r="K85">
        <f t="shared" si="11"/>
        <v>-3.173135217502324</v>
      </c>
    </row>
    <row r="86" spans="4:11" ht="12.75">
      <c r="D86">
        <v>50</v>
      </c>
      <c r="E86">
        <f t="shared" si="6"/>
        <v>0.7300000000000004</v>
      </c>
      <c r="F86">
        <f t="shared" si="7"/>
        <v>0.6834471449936707</v>
      </c>
      <c r="G86">
        <f t="shared" si="8"/>
        <v>126.56428610993919</v>
      </c>
      <c r="H86">
        <f t="shared" si="9"/>
        <v>19.752807658776604</v>
      </c>
      <c r="J86">
        <f t="shared" si="10"/>
        <v>-2.7335427975908773</v>
      </c>
      <c r="K86">
        <f t="shared" si="11"/>
        <v>-3.3059013271221778</v>
      </c>
    </row>
    <row r="87" spans="4:11" ht="12.75">
      <c r="D87">
        <v>50</v>
      </c>
      <c r="E87">
        <f t="shared" si="6"/>
        <v>0.7400000000000004</v>
      </c>
      <c r="F87">
        <f t="shared" si="7"/>
        <v>0.672606868832009</v>
      </c>
      <c r="G87">
        <f t="shared" si="8"/>
        <v>129.34747477538656</v>
      </c>
      <c r="H87">
        <f t="shared" si="9"/>
        <v>19.32778358712669</v>
      </c>
      <c r="J87">
        <f t="shared" si="10"/>
        <v>-2.615365605380471</v>
      </c>
      <c r="K87">
        <f t="shared" si="11"/>
        <v>-3.4447740374658284</v>
      </c>
    </row>
    <row r="88" spans="4:11" ht="12.75">
      <c r="D88">
        <v>50</v>
      </c>
      <c r="E88">
        <f t="shared" si="6"/>
        <v>0.7500000000000004</v>
      </c>
      <c r="F88">
        <f t="shared" si="7"/>
        <v>0.6614378277661471</v>
      </c>
      <c r="G88">
        <f t="shared" si="8"/>
        <v>132.28756555322968</v>
      </c>
      <c r="H88">
        <f t="shared" si="9"/>
        <v>18.898223650461343</v>
      </c>
      <c r="J88">
        <f t="shared" si="10"/>
        <v>-2.498774732165994</v>
      </c>
      <c r="K88">
        <f t="shared" si="11"/>
        <v>-3.5902194264166862</v>
      </c>
    </row>
    <row r="89" spans="4:11" ht="12.75">
      <c r="D89">
        <v>50</v>
      </c>
      <c r="E89">
        <f t="shared" si="6"/>
        <v>0.7600000000000005</v>
      </c>
      <c r="F89">
        <f t="shared" si="7"/>
        <v>0.6499230723708763</v>
      </c>
      <c r="G89">
        <f t="shared" si="8"/>
        <v>135.40064007726616</v>
      </c>
      <c r="H89">
        <f t="shared" si="9"/>
        <v>18.46372364689989</v>
      </c>
      <c r="J89">
        <f t="shared" si="10"/>
        <v>-2.3837281543841677</v>
      </c>
      <c r="K89">
        <f t="shared" si="11"/>
        <v>-3.742760904742448</v>
      </c>
    </row>
    <row r="90" spans="4:11" ht="12.75">
      <c r="D90">
        <v>50</v>
      </c>
      <c r="E90">
        <f t="shared" si="6"/>
        <v>0.7700000000000005</v>
      </c>
      <c r="F90">
        <f t="shared" si="7"/>
        <v>0.6380438856379702</v>
      </c>
      <c r="G90">
        <f t="shared" si="8"/>
        <v>138.7051925299938</v>
      </c>
      <c r="H90">
        <f t="shared" si="9"/>
        <v>18.02383857734379</v>
      </c>
      <c r="J90">
        <f t="shared" si="10"/>
        <v>-2.2701854965503574</v>
      </c>
      <c r="K90">
        <f t="shared" si="11"/>
        <v>-3.9029889762060135</v>
      </c>
    </row>
    <row r="91" spans="4:11" ht="12.75">
      <c r="D91">
        <v>50</v>
      </c>
      <c r="E91">
        <f t="shared" si="6"/>
        <v>0.7800000000000005</v>
      </c>
      <c r="F91">
        <f t="shared" si="7"/>
        <v>0.62577951388648</v>
      </c>
      <c r="G91">
        <f t="shared" si="8"/>
        <v>142.22261679238213</v>
      </c>
      <c r="H91">
        <f t="shared" si="9"/>
        <v>17.57807623276629</v>
      </c>
      <c r="J91">
        <f t="shared" si="10"/>
        <v>-2.1581079461903867</v>
      </c>
      <c r="K91">
        <f t="shared" si="11"/>
        <v>-4.071573168689007</v>
      </c>
    </row>
    <row r="92" spans="4:11" ht="12.75">
      <c r="D92">
        <v>50</v>
      </c>
      <c r="E92">
        <f t="shared" si="6"/>
        <v>0.7900000000000005</v>
      </c>
      <c r="F92">
        <f t="shared" si="7"/>
        <v>0.6131068422387727</v>
      </c>
      <c r="G92">
        <f t="shared" si="8"/>
        <v>145.97781958066048</v>
      </c>
      <c r="H92">
        <f t="shared" si="9"/>
        <v>17.125889448010405</v>
      </c>
      <c r="J92">
        <f t="shared" si="10"/>
        <v>-2.047458174191166</v>
      </c>
      <c r="K92">
        <f t="shared" si="11"/>
        <v>-4.249276742861884</v>
      </c>
    </row>
    <row r="93" spans="4:11" ht="12.75">
      <c r="D93">
        <v>50</v>
      </c>
      <c r="E93">
        <f t="shared" si="6"/>
        <v>0.8000000000000005</v>
      </c>
      <c r="F93">
        <f t="shared" si="7"/>
        <v>0.5999999999999993</v>
      </c>
      <c r="G93">
        <f t="shared" si="8"/>
        <v>150.0000000000002</v>
      </c>
      <c r="H93">
        <f t="shared" si="9"/>
        <v>16.666666666666643</v>
      </c>
      <c r="J93">
        <f t="shared" si="10"/>
        <v>-1.9382002601611228</v>
      </c>
      <c r="K93">
        <f t="shared" si="11"/>
        <v>-4.436974992327137</v>
      </c>
    </row>
    <row r="94" spans="4:11" ht="12.75">
      <c r="D94">
        <v>50</v>
      </c>
      <c r="E94">
        <f t="shared" si="6"/>
        <v>0.8100000000000005</v>
      </c>
      <c r="F94">
        <f t="shared" si="7"/>
        <v>0.5864298764558293</v>
      </c>
      <c r="G94">
        <f t="shared" si="8"/>
        <v>154.32365169890286</v>
      </c>
      <c r="H94">
        <f t="shared" si="9"/>
        <v>16.199720344083676</v>
      </c>
      <c r="J94">
        <f t="shared" si="10"/>
        <v>-1.8302996224269996</v>
      </c>
      <c r="K94">
        <f t="shared" si="11"/>
        <v>-4.635678241779875</v>
      </c>
    </row>
    <row r="95" spans="4:11" ht="12.75">
      <c r="D95">
        <v>50</v>
      </c>
      <c r="E95">
        <f t="shared" si="6"/>
        <v>0.8200000000000005</v>
      </c>
      <c r="F95">
        <f t="shared" si="7"/>
        <v>0.5723635208501667</v>
      </c>
      <c r="G95">
        <f t="shared" si="8"/>
        <v>158.98986690282453</v>
      </c>
      <c r="H95">
        <f t="shared" si="9"/>
        <v>15.724272550828749</v>
      </c>
      <c r="J95">
        <f t="shared" si="10"/>
        <v>-1.723722952325661</v>
      </c>
      <c r="K95">
        <f t="shared" si="11"/>
        <v>-4.846561069116201</v>
      </c>
    </row>
    <row r="96" spans="4:11" ht="12.75">
      <c r="D96">
        <v>50</v>
      </c>
      <c r="E96">
        <f t="shared" si="6"/>
        <v>0.8300000000000005</v>
      </c>
      <c r="F96">
        <f t="shared" si="7"/>
        <v>0.5577633906953728</v>
      </c>
      <c r="G96">
        <f t="shared" si="8"/>
        <v>164.04805608687488</v>
      </c>
      <c r="H96">
        <f t="shared" si="9"/>
        <v>15.239436904245155</v>
      </c>
      <c r="J96">
        <f t="shared" si="10"/>
        <v>-1.6184381524785165</v>
      </c>
      <c r="K96">
        <f t="shared" si="11"/>
        <v>-5.070999888912978</v>
      </c>
    </row>
    <row r="97" spans="4:11" ht="12.75">
      <c r="D97">
        <v>50</v>
      </c>
      <c r="E97">
        <f t="shared" si="6"/>
        <v>0.8400000000000005</v>
      </c>
      <c r="F97">
        <f t="shared" si="7"/>
        <v>0.5425863986500207</v>
      </c>
      <c r="G97">
        <f t="shared" si="8"/>
        <v>169.558249578132</v>
      </c>
      <c r="H97">
        <f t="shared" si="9"/>
        <v>14.744195615489689</v>
      </c>
      <c r="J97">
        <f t="shared" si="10"/>
        <v>-1.5144142787623613</v>
      </c>
      <c r="K97">
        <f t="shared" si="11"/>
        <v>-5.3106219433454</v>
      </c>
    </row>
    <row r="98" spans="4:11" ht="12.75">
      <c r="D98">
        <v>50</v>
      </c>
      <c r="E98">
        <f t="shared" si="6"/>
        <v>0.8500000000000005</v>
      </c>
      <c r="F98">
        <f t="shared" si="7"/>
        <v>0.526782687642636</v>
      </c>
      <c r="G98">
        <f t="shared" si="8"/>
        <v>175.59422921421265</v>
      </c>
      <c r="H98">
        <f t="shared" si="9"/>
        <v>14.237369936287458</v>
      </c>
      <c r="J98">
        <f t="shared" si="10"/>
        <v>-1.4116214857141398</v>
      </c>
      <c r="K98">
        <f t="shared" si="11"/>
        <v>-5.567370125413065</v>
      </c>
    </row>
    <row r="99" spans="4:11" ht="12.75">
      <c r="D99">
        <v>50</v>
      </c>
      <c r="E99">
        <f t="shared" si="6"/>
        <v>0.8600000000000005</v>
      </c>
      <c r="F99">
        <f t="shared" si="7"/>
        <v>0.510294032886922</v>
      </c>
      <c r="G99">
        <f t="shared" si="8"/>
        <v>182.24786888818716</v>
      </c>
      <c r="H99">
        <f t="shared" si="9"/>
        <v>13.71758152921833</v>
      </c>
      <c r="J99">
        <f t="shared" si="10"/>
        <v>-1.31003097512864</v>
      </c>
      <c r="K99">
        <f t="shared" si="11"/>
        <v>-5.843590201038474</v>
      </c>
    </row>
    <row r="100" spans="4:11" ht="12.75">
      <c r="D100">
        <v>50</v>
      </c>
      <c r="E100">
        <f t="shared" si="6"/>
        <v>0.8700000000000006</v>
      </c>
      <c r="F100">
        <f t="shared" si="7"/>
        <v>0.4930517214248411</v>
      </c>
      <c r="G100">
        <f t="shared" si="8"/>
        <v>189.6352774710935</v>
      </c>
      <c r="H100">
        <f t="shared" si="9"/>
        <v>13.183201107616066</v>
      </c>
      <c r="J100">
        <f t="shared" si="10"/>
        <v>-1.209614947627624</v>
      </c>
      <c r="K100">
        <f t="shared" si="11"/>
        <v>-6.142150411566658</v>
      </c>
    </row>
    <row r="101" spans="4:11" ht="12.75">
      <c r="D101">
        <v>50</v>
      </c>
      <c r="E101">
        <f t="shared" si="6"/>
        <v>0.8800000000000006</v>
      </c>
      <c r="F101">
        <f t="shared" si="7"/>
        <v>0.47497368348151564</v>
      </c>
      <c r="G101">
        <f t="shared" si="8"/>
        <v>197.90570145063245</v>
      </c>
      <c r="H101">
        <f t="shared" si="9"/>
        <v>12.632278815997752</v>
      </c>
      <c r="J101">
        <f t="shared" si="10"/>
        <v>-1.110346556996622</v>
      </c>
      <c r="K101">
        <f t="shared" si="11"/>
        <v>-6.466609046886972</v>
      </c>
    </row>
    <row r="102" spans="4:11" ht="12.75">
      <c r="D102">
        <v>50</v>
      </c>
      <c r="E102">
        <f t="shared" si="6"/>
        <v>0.8900000000000006</v>
      </c>
      <c r="F102">
        <f t="shared" si="7"/>
        <v>0.4559605246071188</v>
      </c>
      <c r="G102">
        <f t="shared" si="8"/>
        <v>207.2547839123278</v>
      </c>
      <c r="H102">
        <f t="shared" si="9"/>
        <v>12.062447740929064</v>
      </c>
      <c r="J102">
        <f t="shared" si="10"/>
        <v>-1.0121998671017387</v>
      </c>
      <c r="K102">
        <f t="shared" si="11"/>
        <v>-6.82145510668533</v>
      </c>
    </row>
    <row r="103" spans="4:11" ht="12.75">
      <c r="D103">
        <v>50</v>
      </c>
      <c r="E103">
        <f t="shared" si="6"/>
        <v>0.9000000000000006</v>
      </c>
      <c r="F103">
        <f t="shared" si="7"/>
        <v>0.43588989435406617</v>
      </c>
      <c r="G103">
        <f t="shared" si="8"/>
        <v>217.94494717703432</v>
      </c>
      <c r="H103">
        <f t="shared" si="9"/>
        <v>11.470786693528053</v>
      </c>
      <c r="J103">
        <f t="shared" si="10"/>
        <v>-0.9151498112134969</v>
      </c>
      <c r="K103">
        <f t="shared" si="11"/>
        <v>-7.212463990471734</v>
      </c>
    </row>
    <row r="104" spans="4:11" ht="12.75">
      <c r="D104">
        <v>50</v>
      </c>
      <c r="E104">
        <f t="shared" si="6"/>
        <v>0.9100000000000006</v>
      </c>
      <c r="F104">
        <f t="shared" si="7"/>
        <v>0.4146082488325563</v>
      </c>
      <c r="G104">
        <f t="shared" si="8"/>
        <v>230.33791601808832</v>
      </c>
      <c r="H104">
        <f t="shared" si="9"/>
        <v>10.853619079386288</v>
      </c>
      <c r="J104">
        <f t="shared" si="10"/>
        <v>-0.8191721535781225</v>
      </c>
      <c r="K104">
        <f t="shared" si="11"/>
        <v>-7.6472412331295025</v>
      </c>
    </row>
    <row r="105" spans="4:11" ht="12.75">
      <c r="D105">
        <v>50</v>
      </c>
      <c r="E105">
        <f t="shared" si="6"/>
        <v>0.9200000000000006</v>
      </c>
      <c r="F105">
        <f t="shared" si="7"/>
        <v>0.3919183588453072</v>
      </c>
      <c r="G105">
        <f t="shared" si="8"/>
        <v>244.94897427831876</v>
      </c>
      <c r="H105">
        <f t="shared" si="9"/>
        <v>10.206207261596537</v>
      </c>
      <c r="J105">
        <f t="shared" si="10"/>
        <v>-0.724243453088889</v>
      </c>
      <c r="K105">
        <f t="shared" si="11"/>
        <v>-8.136087843045097</v>
      </c>
    </row>
    <row r="106" spans="4:11" ht="12.75">
      <c r="D106">
        <v>50</v>
      </c>
      <c r="E106">
        <f t="shared" si="6"/>
        <v>0.9300000000000006</v>
      </c>
      <c r="F106">
        <f t="shared" si="7"/>
        <v>0.3675595189897806</v>
      </c>
      <c r="G106">
        <f t="shared" si="8"/>
        <v>262.5425135641313</v>
      </c>
      <c r="H106">
        <f t="shared" si="9"/>
        <v>9.522267331341464</v>
      </c>
      <c r="J106">
        <f t="shared" si="10"/>
        <v>-0.630341028921292</v>
      </c>
      <c r="K106">
        <f t="shared" si="11"/>
        <v>-8.69344650977973</v>
      </c>
    </row>
    <row r="107" spans="4:11" ht="12.75">
      <c r="D107">
        <v>50</v>
      </c>
      <c r="E107">
        <f t="shared" si="6"/>
        <v>0.9400000000000006</v>
      </c>
      <c r="F107">
        <f t="shared" si="7"/>
        <v>0.34117444218463794</v>
      </c>
      <c r="G107">
        <f t="shared" si="8"/>
        <v>284.31203515386784</v>
      </c>
      <c r="H107">
        <f t="shared" si="9"/>
        <v>8.793155726408191</v>
      </c>
      <c r="J107">
        <f t="shared" si="10"/>
        <v>-0.5374429280060211</v>
      </c>
      <c r="K107">
        <f t="shared" si="11"/>
        <v>-9.340470196861347</v>
      </c>
    </row>
    <row r="108" spans="4:11" ht="12.75">
      <c r="D108">
        <v>50</v>
      </c>
      <c r="E108">
        <f t="shared" si="6"/>
        <v>0.9500000000000006</v>
      </c>
      <c r="F108">
        <f t="shared" si="7"/>
        <v>0.31224989991991803</v>
      </c>
      <c r="G108">
        <f t="shared" si="8"/>
        <v>312.2498999199219</v>
      </c>
      <c r="H108">
        <f t="shared" si="9"/>
        <v>8.006407690254305</v>
      </c>
      <c r="J108">
        <f t="shared" si="10"/>
        <v>-0.44552789422303896</v>
      </c>
      <c r="K108">
        <f t="shared" si="11"/>
        <v>-10.109953843014685</v>
      </c>
    </row>
    <row r="109" spans="4:11" ht="12.75">
      <c r="D109">
        <v>50</v>
      </c>
      <c r="E109">
        <f t="shared" si="6"/>
        <v>0.9600000000000006</v>
      </c>
      <c r="F109">
        <f t="shared" si="7"/>
        <v>0.27999999999999786</v>
      </c>
      <c r="G109">
        <f t="shared" si="8"/>
        <v>350.0000000000028</v>
      </c>
      <c r="H109">
        <f t="shared" si="9"/>
        <v>7.1428571428570855</v>
      </c>
      <c r="J109">
        <f t="shared" si="10"/>
        <v>-0.354575339208626</v>
      </c>
      <c r="K109">
        <f t="shared" si="11"/>
        <v>-11.056839373155682</v>
      </c>
    </row>
    <row r="110" spans="4:11" ht="12.75">
      <c r="D110">
        <v>50</v>
      </c>
      <c r="E110">
        <f t="shared" si="6"/>
        <v>0.9700000000000006</v>
      </c>
      <c r="F110">
        <f t="shared" si="7"/>
        <v>0.2431049156228617</v>
      </c>
      <c r="G110">
        <f t="shared" si="8"/>
        <v>405.174859371445</v>
      </c>
      <c r="H110">
        <f t="shared" si="9"/>
        <v>6.170175523422887</v>
      </c>
      <c r="J110">
        <f t="shared" si="10"/>
        <v>-0.26456531467509725</v>
      </c>
      <c r="K110">
        <f t="shared" si="11"/>
        <v>-12.28412519118754</v>
      </c>
    </row>
    <row r="111" spans="4:11" ht="12.75">
      <c r="D111">
        <v>50</v>
      </c>
      <c r="E111">
        <f t="shared" si="6"/>
        <v>0.9800000000000006</v>
      </c>
      <c r="F111">
        <f t="shared" si="7"/>
        <v>0.19899748742132084</v>
      </c>
      <c r="G111">
        <f t="shared" si="8"/>
        <v>497.49371855331816</v>
      </c>
      <c r="H111">
        <f t="shared" si="9"/>
        <v>5.025189076295978</v>
      </c>
      <c r="J111">
        <f t="shared" si="10"/>
        <v>-0.17547848615009712</v>
      </c>
      <c r="K111">
        <f t="shared" si="11"/>
        <v>-14.023048140745013</v>
      </c>
    </row>
    <row r="112" spans="4:11" ht="12.75">
      <c r="D112">
        <v>50</v>
      </c>
      <c r="E112">
        <f t="shared" si="6"/>
        <v>0.9900000000000007</v>
      </c>
      <c r="F112">
        <f t="shared" si="7"/>
        <v>0.14106735979665422</v>
      </c>
      <c r="G112">
        <f t="shared" si="8"/>
        <v>705.3367989833175</v>
      </c>
      <c r="H112">
        <f t="shared" si="9"/>
        <v>3.5444060250415625</v>
      </c>
      <c r="J112">
        <f t="shared" si="10"/>
        <v>-0.08729610804899592</v>
      </c>
      <c r="K112">
        <f t="shared" si="11"/>
        <v>-17.011469235903217</v>
      </c>
    </row>
    <row r="113" spans="4:11" ht="12.75">
      <c r="D113">
        <v>50</v>
      </c>
      <c r="E113">
        <f>E112+0.001</f>
        <v>0.9910000000000007</v>
      </c>
      <c r="F113">
        <f t="shared" si="7"/>
        <v>0.13386186910393372</v>
      </c>
      <c r="G113">
        <f aca="true" t="shared" si="12" ref="G113:G121">D113*((1+E113)/(1-E113))^0.5</f>
        <v>743.6770505774641</v>
      </c>
      <c r="H113">
        <f aca="true" t="shared" si="13" ref="H113:H121">D113*((1-E113)/(1+E113))^0.5</f>
        <v>3.3616742617763364</v>
      </c>
      <c r="J113">
        <f aca="true" t="shared" si="14" ref="J113:J121">20*LOG(E113)</f>
        <v>-0.07852691029448766</v>
      </c>
      <c r="K113">
        <f aca="true" t="shared" si="15" ref="K113:K121">20*LOG(F113)</f>
        <v>-17.466862305332974</v>
      </c>
    </row>
    <row r="114" spans="4:11" ht="12.75">
      <c r="D114">
        <v>50</v>
      </c>
      <c r="E114">
        <f aca="true" t="shared" si="16" ref="E114:E121">E113+0.001</f>
        <v>0.9920000000000007</v>
      </c>
      <c r="F114">
        <f t="shared" si="7"/>
        <v>0.12623787070447096</v>
      </c>
      <c r="G114">
        <f t="shared" si="12"/>
        <v>788.9866919030077</v>
      </c>
      <c r="H114">
        <f t="shared" si="13"/>
        <v>3.1686212526222586</v>
      </c>
      <c r="J114">
        <f t="shared" si="14"/>
        <v>-0.06976655691642111</v>
      </c>
      <c r="K114">
        <f t="shared" si="15"/>
        <v>-17.976206789204113</v>
      </c>
    </row>
    <row r="115" spans="4:11" ht="12.75">
      <c r="D115">
        <v>50</v>
      </c>
      <c r="E115">
        <f t="shared" si="16"/>
        <v>0.9930000000000007</v>
      </c>
      <c r="F115">
        <f t="shared" si="7"/>
        <v>0.11811435137187486</v>
      </c>
      <c r="G115">
        <f t="shared" si="12"/>
        <v>843.6739383706134</v>
      </c>
      <c r="H115">
        <f t="shared" si="13"/>
        <v>2.9632300896105046</v>
      </c>
      <c r="J115">
        <f t="shared" si="14"/>
        <v>-0.061015030092370706</v>
      </c>
      <c r="K115">
        <f t="shared" si="15"/>
        <v>-18.553946612852958</v>
      </c>
    </row>
    <row r="116" spans="4:11" ht="12.75">
      <c r="D116">
        <v>50</v>
      </c>
      <c r="E116">
        <f t="shared" si="16"/>
        <v>0.9940000000000007</v>
      </c>
      <c r="F116">
        <f t="shared" si="7"/>
        <v>0.10938007131099634</v>
      </c>
      <c r="G116">
        <f t="shared" si="12"/>
        <v>911.5005942584048</v>
      </c>
      <c r="H116">
        <f t="shared" si="13"/>
        <v>2.7427299726929912</v>
      </c>
      <c r="J116">
        <f t="shared" si="14"/>
        <v>-0.05227231205372798</v>
      </c>
      <c r="K116">
        <f t="shared" si="15"/>
        <v>-19.22123595640769</v>
      </c>
    </row>
    <row r="117" spans="4:11" ht="12.75">
      <c r="D117">
        <v>50</v>
      </c>
      <c r="E117">
        <f t="shared" si="16"/>
        <v>0.9950000000000007</v>
      </c>
      <c r="F117">
        <f t="shared" si="7"/>
        <v>0.09987492177718456</v>
      </c>
      <c r="G117">
        <f t="shared" si="12"/>
        <v>998.7492177719752</v>
      </c>
      <c r="H117">
        <f t="shared" si="13"/>
        <v>2.5031308716086285</v>
      </c>
      <c r="J117">
        <f t="shared" si="14"/>
        <v>-0.04353838508548513</v>
      </c>
      <c r="K117">
        <f t="shared" si="15"/>
        <v>-20.010870956412692</v>
      </c>
    </row>
    <row r="118" spans="4:11" ht="12.75">
      <c r="D118">
        <v>50</v>
      </c>
      <c r="E118">
        <f t="shared" si="16"/>
        <v>0.9960000000000007</v>
      </c>
      <c r="F118">
        <f t="shared" si="7"/>
        <v>0.0893532316147472</v>
      </c>
      <c r="G118">
        <f t="shared" si="12"/>
        <v>1116.9153951845265</v>
      </c>
      <c r="H118">
        <f t="shared" si="13"/>
        <v>2.23830740517904</v>
      </c>
      <c r="J118">
        <f t="shared" si="14"/>
        <v>-0.03481323152601959</v>
      </c>
      <c r="K118">
        <f t="shared" si="15"/>
        <v>-20.97779471720758</v>
      </c>
    </row>
    <row r="119" spans="4:11" ht="12.75">
      <c r="D119">
        <v>50</v>
      </c>
      <c r="E119">
        <f t="shared" si="16"/>
        <v>0.9970000000000007</v>
      </c>
      <c r="F119">
        <f t="shared" si="7"/>
        <v>0.07740155037206062</v>
      </c>
      <c r="G119">
        <f t="shared" si="12"/>
        <v>1290.0258395346332</v>
      </c>
      <c r="H119">
        <f t="shared" si="13"/>
        <v>1.9379456778182487</v>
      </c>
      <c r="J119">
        <f t="shared" si="14"/>
        <v>-0.026096833766879823</v>
      </c>
      <c r="K119">
        <f t="shared" si="15"/>
        <v>-22.225006804097337</v>
      </c>
    </row>
    <row r="120" spans="4:11" ht="12.75">
      <c r="D120">
        <v>50</v>
      </c>
      <c r="E120">
        <f t="shared" si="16"/>
        <v>0.9980000000000007</v>
      </c>
      <c r="F120">
        <f t="shared" si="7"/>
        <v>0.06321392251710589</v>
      </c>
      <c r="G120">
        <f t="shared" si="12"/>
        <v>1580.3480629281737</v>
      </c>
      <c r="H120">
        <f t="shared" si="13"/>
        <v>1.5819299929205686</v>
      </c>
      <c r="J120">
        <f t="shared" si="14"/>
        <v>-0.017389174252572033</v>
      </c>
      <c r="K120">
        <f t="shared" si="15"/>
        <v>-23.983745204462004</v>
      </c>
    </row>
    <row r="121" spans="4:11" ht="12.75">
      <c r="D121">
        <v>50</v>
      </c>
      <c r="E121">
        <f t="shared" si="16"/>
        <v>0.9990000000000007</v>
      </c>
      <c r="F121">
        <f t="shared" si="7"/>
        <v>0.044710177812201116</v>
      </c>
      <c r="G121">
        <f t="shared" si="12"/>
        <v>2235.5088906115598</v>
      </c>
      <c r="H121">
        <f t="shared" si="13"/>
        <v>1.118313602106089</v>
      </c>
      <c r="J121">
        <f t="shared" si="14"/>
        <v>-0.008690235480348042</v>
      </c>
      <c r="K121">
        <f t="shared" si="15"/>
        <v>-26.991872058821784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P118"/>
  <sheetViews>
    <sheetView workbookViewId="0" topLeftCell="A2">
      <selection activeCell="H21" sqref="H21"/>
    </sheetView>
  </sheetViews>
  <sheetFormatPr defaultColWidth="9.140625" defaultRowHeight="12.75"/>
  <cols>
    <col min="8" max="8" width="25.00390625" style="0" customWidth="1"/>
    <col min="9" max="9" width="37.28125" style="0" customWidth="1"/>
    <col min="10" max="10" width="25.421875" style="0" customWidth="1"/>
  </cols>
  <sheetData>
    <row r="2" ht="12.75">
      <c r="D2" t="s">
        <v>15</v>
      </c>
    </row>
    <row r="3" ht="12.75">
      <c r="D3" t="s">
        <v>25</v>
      </c>
    </row>
    <row r="4" ht="12.75">
      <c r="D4" t="s">
        <v>16</v>
      </c>
    </row>
    <row r="5" ht="12.75">
      <c r="D5" t="s">
        <v>28</v>
      </c>
    </row>
    <row r="6" spans="8:9" ht="12.75">
      <c r="H6">
        <f>20*LOG(E8)</f>
        <v>-3.0116117240620124</v>
      </c>
      <c r="I6" t="s">
        <v>12</v>
      </c>
    </row>
    <row r="7" ht="12.75">
      <c r="D7" t="s">
        <v>17</v>
      </c>
    </row>
    <row r="8" spans="4:6" ht="12.75">
      <c r="D8" t="s">
        <v>3</v>
      </c>
      <c r="E8" s="2">
        <v>0.707</v>
      </c>
      <c r="F8" t="s">
        <v>27</v>
      </c>
    </row>
    <row r="9" spans="4:6" ht="12.75">
      <c r="D9" t="s">
        <v>18</v>
      </c>
      <c r="E9" s="2">
        <v>3</v>
      </c>
      <c r="F9" t="s">
        <v>26</v>
      </c>
    </row>
    <row r="10" ht="12.75">
      <c r="D10" t="s">
        <v>32</v>
      </c>
    </row>
    <row r="11" spans="4:6" ht="12.75">
      <c r="D11" t="s">
        <v>19</v>
      </c>
      <c r="E11" s="2">
        <v>1</v>
      </c>
      <c r="F11" t="s">
        <v>26</v>
      </c>
    </row>
    <row r="12" spans="4:6" ht="12.75">
      <c r="D12" t="s">
        <v>20</v>
      </c>
      <c r="E12" s="2">
        <v>5</v>
      </c>
      <c r="F12" t="s">
        <v>26</v>
      </c>
    </row>
    <row r="13" spans="4:5" ht="12.75">
      <c r="D13" t="s">
        <v>0</v>
      </c>
      <c r="E13" s="2">
        <v>50</v>
      </c>
    </row>
    <row r="14" spans="4:5" ht="12.75">
      <c r="D14" t="s">
        <v>30</v>
      </c>
      <c r="E14" s="3">
        <f>E13*((1+E8)/(1-E8))^0.5</f>
        <v>120.68490550347317</v>
      </c>
    </row>
    <row r="15" spans="4:8" ht="12.75">
      <c r="D15" t="s">
        <v>31</v>
      </c>
      <c r="E15" s="3">
        <f>E13*((1-E8)/(1+E8))^0.5</f>
        <v>20.715100944650057</v>
      </c>
      <c r="H15" t="s">
        <v>8</v>
      </c>
    </row>
    <row r="17" spans="3:16" ht="12.75">
      <c r="C17" t="s">
        <v>21</v>
      </c>
      <c r="D17" t="s">
        <v>22</v>
      </c>
      <c r="E17" t="s">
        <v>23</v>
      </c>
      <c r="F17" t="s">
        <v>24</v>
      </c>
      <c r="H17" t="s">
        <v>9</v>
      </c>
      <c r="I17" t="s">
        <v>10</v>
      </c>
      <c r="J17" t="s">
        <v>11</v>
      </c>
      <c r="L17" t="s">
        <v>29</v>
      </c>
      <c r="M17" t="s">
        <v>33</v>
      </c>
      <c r="O17" t="s">
        <v>13</v>
      </c>
      <c r="P17" t="s">
        <v>14</v>
      </c>
    </row>
    <row r="18" spans="3:16" ht="12.75">
      <c r="C18">
        <f>E11</f>
        <v>1</v>
      </c>
      <c r="D18">
        <f aca="true" t="shared" si="0" ref="D18:D49">C18/E$9</f>
        <v>0.3333333333333333</v>
      </c>
      <c r="E18">
        <f>D18*PI()/2</f>
        <v>0.5235987755982988</v>
      </c>
      <c r="F18">
        <f>TAN(E18)</f>
        <v>0.5773502691896257</v>
      </c>
      <c r="H18" s="1" t="str">
        <f>COMPLEX(0,($E$8*F18))</f>
        <v>0.408186640317065i</v>
      </c>
      <c r="I18" t="str">
        <f>[1]!complex((1-$E$8^2)^0.5,F18)</f>
        <v>0.707213546250353+0.577350269189626i</v>
      </c>
      <c r="J18" t="str">
        <f>[1]!imdiv(H18,I18)</f>
        <v>0.282748765923614+0.346347387570151i</v>
      </c>
      <c r="L18">
        <f>[1]!imabs(J18)</f>
        <v>0.4471055552193408</v>
      </c>
      <c r="M18">
        <f>20*LOG(L18)</f>
        <v>-6.99179868109531</v>
      </c>
      <c r="O18">
        <f>(1-L18^2)^0.5</f>
        <v>0.8944812029841683</v>
      </c>
      <c r="P18">
        <f>20*LOG(O18)</f>
        <v>-0.9685756290652299</v>
      </c>
    </row>
    <row r="19" spans="3:16" ht="12.75">
      <c r="C19">
        <f aca="true" t="shared" si="1" ref="C19:C50">C18+0.01*(E$12-E$11)</f>
        <v>1.04</v>
      </c>
      <c r="D19">
        <f t="shared" si="0"/>
        <v>0.3466666666666667</v>
      </c>
      <c r="E19">
        <f aca="true" t="shared" si="2" ref="E19:E82">D19*PI()/2</f>
        <v>0.5445427266222308</v>
      </c>
      <c r="F19">
        <f aca="true" t="shared" si="3" ref="F19:F82">TAN(E19)</f>
        <v>0.6056215269923996</v>
      </c>
      <c r="H19" s="1" t="str">
        <f>[1]!complex(0,($E$8*F19))</f>
        <v>0.428174419583626i</v>
      </c>
      <c r="I19" t="str">
        <f>[1]!complex((1-$E$8^2)^0.5,F19)</f>
        <v>0.707213546250353+0.6056215269924i</v>
      </c>
      <c r="J19" t="str">
        <f>[1]!imdiv(H19,I19)</f>
        <v>0.299115400591763+0.349291519145835i</v>
      </c>
      <c r="L19">
        <f>[1]!imabs(J19)</f>
        <v>0.45986366264184875</v>
      </c>
      <c r="M19">
        <f aca="true" t="shared" si="4" ref="M19:M82">20*LOG(L19)</f>
        <v>-6.7474181202221875</v>
      </c>
      <c r="O19">
        <f aca="true" t="shared" si="5" ref="O19:O28">(1-L19^2)^0.5</f>
        <v>0.8879895335991432</v>
      </c>
      <c r="P19">
        <f aca="true" t="shared" si="6" ref="P19:P82">20*LOG(O19)</f>
        <v>-1.0318430611605343</v>
      </c>
    </row>
    <row r="20" spans="3:16" ht="12.75">
      <c r="C20">
        <f t="shared" si="1"/>
        <v>1.08</v>
      </c>
      <c r="D20">
        <f t="shared" si="0"/>
        <v>0.36000000000000004</v>
      </c>
      <c r="E20">
        <f t="shared" si="2"/>
        <v>0.5654866776461628</v>
      </c>
      <c r="F20">
        <f t="shared" si="3"/>
        <v>0.6346192975441481</v>
      </c>
      <c r="H20" s="1" t="str">
        <f>[1]!complex(0,($E$8*F20))</f>
        <v>0.448675843363713i</v>
      </c>
      <c r="I20" t="str">
        <f>[1]!complex((1-$E$8^2)^0.5,F20)</f>
        <v>0.707213546250353+0.634619297544148i</v>
      </c>
      <c r="J20" t="str">
        <f>[1]!imdiv(H20,I20)</f>
        <v>0.315362349724109+0.351436722087254i</v>
      </c>
      <c r="L20">
        <f>[1]!imabs(J20)</f>
        <v>0.4721876547040859</v>
      </c>
      <c r="M20">
        <f t="shared" si="4"/>
        <v>-6.51770743383623</v>
      </c>
      <c r="O20">
        <f t="shared" si="5"/>
        <v>0.8814980537386654</v>
      </c>
      <c r="P20">
        <f t="shared" si="6"/>
        <v>-1.0955728448653006</v>
      </c>
    </row>
    <row r="21" spans="3:16" ht="12.75">
      <c r="C21">
        <f t="shared" si="1"/>
        <v>1.12</v>
      </c>
      <c r="D21">
        <f t="shared" si="0"/>
        <v>0.37333333333333335</v>
      </c>
      <c r="E21">
        <f t="shared" si="2"/>
        <v>0.5864306286700948</v>
      </c>
      <c r="F21">
        <f t="shared" si="3"/>
        <v>0.6643984115131404</v>
      </c>
      <c r="H21" s="1" t="str">
        <f>[1]!complex(0,($E$8*F21))</f>
        <v>0.46972967693979i</v>
      </c>
      <c r="I21" t="str">
        <f>[1]!complex((1-$E$8^2)^0.5,F21)</f>
        <v>0.707213546250353+0.66439841151314i</v>
      </c>
      <c r="J21" t="str">
        <f>[1]!imdiv(H21,I21)</f>
        <v>0.331452340113206+0.352811777997159i</v>
      </c>
      <c r="L21">
        <f>[1]!imabs(J21)</f>
        <v>0.48408346848455486</v>
      </c>
      <c r="M21">
        <f t="shared" si="4"/>
        <v>-6.301594966414809</v>
      </c>
      <c r="O21">
        <f t="shared" si="5"/>
        <v>0.8750218257506284</v>
      </c>
      <c r="P21">
        <f t="shared" si="6"/>
        <v>-1.1596222839001356</v>
      </c>
    </row>
    <row r="22" spans="3:16" ht="12.75">
      <c r="C22">
        <f t="shared" si="1"/>
        <v>1.1600000000000001</v>
      </c>
      <c r="D22">
        <f t="shared" si="0"/>
        <v>0.3866666666666667</v>
      </c>
      <c r="E22">
        <f t="shared" si="2"/>
        <v>0.6073745796940268</v>
      </c>
      <c r="F22">
        <f t="shared" si="3"/>
        <v>0.695018105523749</v>
      </c>
      <c r="H22" s="1" t="str">
        <f>[1]!complex(0,($E$8*F22))</f>
        <v>0.491377800605291i</v>
      </c>
      <c r="I22" t="str">
        <f>[1]!complex((1-$E$8^2)^0.5,F22)</f>
        <v>0.707213546250353+0.695018105523749i</v>
      </c>
      <c r="J22" t="str">
        <f>[1]!imdiv(H22,I22)</f>
        <v>0.347351569072226+0.353446526078736i</v>
      </c>
      <c r="L22">
        <f>[1]!imabs(J22)</f>
        <v>0.49555782642802043</v>
      </c>
      <c r="M22">
        <f t="shared" si="4"/>
        <v>-6.09811321173609</v>
      </c>
      <c r="O22">
        <f t="shared" si="5"/>
        <v>0.868574948214566</v>
      </c>
      <c r="P22">
        <f t="shared" si="6"/>
        <v>-1.2238540177598098</v>
      </c>
    </row>
    <row r="23" spans="3:16" ht="12.75">
      <c r="C23">
        <f t="shared" si="1"/>
        <v>1.2000000000000002</v>
      </c>
      <c r="D23">
        <f t="shared" si="0"/>
        <v>0.4000000000000001</v>
      </c>
      <c r="E23">
        <f t="shared" si="2"/>
        <v>0.6283185307179587</v>
      </c>
      <c r="F23">
        <f t="shared" si="3"/>
        <v>0.726542528005361</v>
      </c>
      <c r="H23" s="1" t="str">
        <f>[1]!complex(0,($E$8*F23))</f>
        <v>0.51366556729979i</v>
      </c>
      <c r="I23" t="str">
        <f>[1]!complex((1-$E$8^2)^0.5,F23)</f>
        <v>0.707213546250353+0.726542528005361i</v>
      </c>
      <c r="J23" t="str">
        <f>[1]!imdiv(H23,I23)</f>
        <v>0.363029589528181+0.353371528173146i</v>
      </c>
      <c r="L23">
        <f>[1]!imabs(J23)</f>
        <v>0.5066181202803784</v>
      </c>
      <c r="M23">
        <f t="shared" si="4"/>
        <v>-5.906385615937376</v>
      </c>
      <c r="O23">
        <f t="shared" si="5"/>
        <v>0.8621705632898725</v>
      </c>
      <c r="P23">
        <f t="shared" si="6"/>
        <v>-1.288136183087614</v>
      </c>
    </row>
    <row r="24" spans="3:16" ht="12.75">
      <c r="C24">
        <f t="shared" si="1"/>
        <v>1.2400000000000002</v>
      </c>
      <c r="D24">
        <f t="shared" si="0"/>
        <v>0.4133333333333334</v>
      </c>
      <c r="E24">
        <f t="shared" si="2"/>
        <v>0.6492624817418906</v>
      </c>
      <c r="F24">
        <f t="shared" si="3"/>
        <v>0.7590413130521092</v>
      </c>
      <c r="H24" s="1" t="str">
        <f>[1]!complex(0,($E$8*F24))</f>
        <v>0.536642208327841i</v>
      </c>
      <c r="I24" t="str">
        <f>[1]!complex((1-$E$8^2)^0.5,F24)</f>
        <v>0.707213546250353+0.759041313052109i</v>
      </c>
      <c r="J24" t="str">
        <f>[1]!imdiv(H24,I24)</f>
        <v>0.378459171825139+0.352617767195306i</v>
      </c>
      <c r="L24">
        <f>[1]!imabs(J24)</f>
        <v>0.517272302061857</v>
      </c>
      <c r="M24">
        <f t="shared" si="4"/>
        <v>-5.725615515280355</v>
      </c>
      <c r="O24">
        <f t="shared" si="5"/>
        <v>0.8558208723323047</v>
      </c>
      <c r="P24">
        <f t="shared" si="6"/>
        <v>-1.3523425171678003</v>
      </c>
    </row>
    <row r="25" spans="3:16" ht="12.75">
      <c r="C25">
        <f t="shared" si="1"/>
        <v>1.2800000000000002</v>
      </c>
      <c r="D25">
        <f t="shared" si="0"/>
        <v>0.42666666666666675</v>
      </c>
      <c r="E25">
        <f t="shared" si="2"/>
        <v>0.6702064327658227</v>
      </c>
      <c r="F25">
        <f t="shared" si="3"/>
        <v>0.7925902334285446</v>
      </c>
      <c r="H25" s="1" t="str">
        <f>[1]!complex(0,($E$8*F25))</f>
        <v>0.560361295033981i</v>
      </c>
      <c r="I25" t="str">
        <f>[1]!complex((1-$E$8^2)^0.5,F25)</f>
        <v>0.707213546250353+0.792590233428545i</v>
      </c>
      <c r="J25" t="str">
        <f>[1]!imdiv(H25,I25)</f>
        <v>0.393616147614035+0.351216378747645i</v>
      </c>
      <c r="L25">
        <f>[1]!imabs(J25)</f>
        <v>0.5275287824973374</v>
      </c>
      <c r="M25">
        <f t="shared" si="4"/>
        <v>-5.555076796861153</v>
      </c>
      <c r="O25">
        <f t="shared" si="5"/>
        <v>0.8495371584791785</v>
      </c>
      <c r="P25">
        <f t="shared" si="6"/>
        <v>-1.416352409600215</v>
      </c>
    </row>
    <row r="26" spans="3:16" ht="12.75">
      <c r="C26">
        <f t="shared" si="1"/>
        <v>1.3200000000000003</v>
      </c>
      <c r="D26">
        <f t="shared" si="0"/>
        <v>0.4400000000000001</v>
      </c>
      <c r="E26">
        <f t="shared" si="2"/>
        <v>0.6911503837897547</v>
      </c>
      <c r="F26">
        <f t="shared" si="3"/>
        <v>0.8272719459724759</v>
      </c>
      <c r="H26" s="1" t="str">
        <f>[1]!complex(0,($E$8*F26))</f>
        <v>0.58488126580254i</v>
      </c>
      <c r="I26" t="str">
        <f>[1]!complex((1-$E$8^2)^0.5,F26)</f>
        <v>0.707213546250353+0.827271945972476i</v>
      </c>
      <c r="J26" t="str">
        <f>[1]!imdiv(H26,I26)</f>
        <v>0.408479240683133+0.349198415079315i</v>
      </c>
      <c r="L26">
        <f>[1]!imabs(J26)</f>
        <v>0.5373963371320783</v>
      </c>
      <c r="M26">
        <f t="shared" si="4"/>
        <v>-5.394105960466668</v>
      </c>
      <c r="O26">
        <f t="shared" si="5"/>
        <v>0.8433298149816746</v>
      </c>
      <c r="P26">
        <f t="shared" si="6"/>
        <v>-1.4800509081234874</v>
      </c>
    </row>
    <row r="27" spans="3:16" ht="12.75">
      <c r="C27">
        <f t="shared" si="1"/>
        <v>1.3600000000000003</v>
      </c>
      <c r="D27">
        <f t="shared" si="0"/>
        <v>0.4533333333333334</v>
      </c>
      <c r="E27">
        <f t="shared" si="2"/>
        <v>0.7120943348136866</v>
      </c>
      <c r="F27">
        <f t="shared" si="3"/>
        <v>0.8631768452272446</v>
      </c>
      <c r="H27" s="1" t="str">
        <f>[1]!complex(0,($E$8*F27))</f>
        <v>0.610266029575662i</v>
      </c>
      <c r="I27" t="str">
        <f>[1]!complex((1-$E$8^2)^0.5,F27)</f>
        <v>0.707213546250353+0.863176845227245i</v>
      </c>
      <c r="J27" t="str">
        <f>[1]!imdiv(H27,I27)</f>
        <v>0.423029889035957+0.346594640077782i</v>
      </c>
      <c r="L27">
        <f>[1]!imabs(J27)</f>
        <v>0.5468840201984525</v>
      </c>
      <c r="M27">
        <f t="shared" si="4"/>
        <v>-5.242095328119753</v>
      </c>
      <c r="O27">
        <f t="shared" si="5"/>
        <v>0.8372083781541957</v>
      </c>
      <c r="P27">
        <f t="shared" si="6"/>
        <v>-1.5433286843562357</v>
      </c>
    </row>
    <row r="28" spans="3:16" ht="12.75">
      <c r="C28">
        <f t="shared" si="1"/>
        <v>1.4000000000000004</v>
      </c>
      <c r="D28">
        <f t="shared" si="0"/>
        <v>0.4666666666666668</v>
      </c>
      <c r="E28">
        <f t="shared" si="2"/>
        <v>0.7330382858376185</v>
      </c>
      <c r="F28">
        <f t="shared" si="3"/>
        <v>0.9004040442978402</v>
      </c>
      <c r="H28" s="1" t="str">
        <f>[1]!complex(0,($E$8*F28))</f>
        <v>0.636585659318573i</v>
      </c>
      <c r="I28" t="str">
        <f>[1]!complex((1-$E$8^2)^0.5,F28)</f>
        <v>0.707213546250353+0.90040404429784i</v>
      </c>
      <c r="J28" t="str">
        <f>[1]!imdiv(H28,I28)</f>
        <v>0.437252061973025+0.343435353618795i</v>
      </c>
      <c r="L28">
        <f>[1]!imabs(J28)</f>
        <v>0.5560010861634435</v>
      </c>
      <c r="M28">
        <f t="shared" si="4"/>
        <v>-5.098487200217513</v>
      </c>
      <c r="O28">
        <f t="shared" si="5"/>
        <v>0.8311815639107205</v>
      </c>
      <c r="P28">
        <f t="shared" si="6"/>
        <v>-1.6060819649520806</v>
      </c>
    </row>
    <row r="29" spans="3:16" ht="12.75">
      <c r="C29">
        <f t="shared" si="1"/>
        <v>1.4400000000000004</v>
      </c>
      <c r="D29">
        <f t="shared" si="0"/>
        <v>0.48000000000000015</v>
      </c>
      <c r="E29">
        <f t="shared" si="2"/>
        <v>0.7539822368615506</v>
      </c>
      <c r="F29">
        <f t="shared" si="3"/>
        <v>0.9390625058174928</v>
      </c>
      <c r="H29" s="1" t="str">
        <f>[1]!complex(0,($E$8*F29))</f>
        <v>0.663917191612967i</v>
      </c>
      <c r="I29" t="str">
        <f>[1]!complex((1-$E$8^2)^0.5,F29)</f>
        <v>0.707213546250353+0.939062505817493i</v>
      </c>
      <c r="J29" t="str">
        <f>[1]!imdiv(H29,I29)</f>
        <v>0.451132075396811+0.339750243346066i</v>
      </c>
      <c r="L29">
        <f>[1]!imabs(J29)</f>
        <v>0.5647569187761625</v>
      </c>
      <c r="M29">
        <f t="shared" si="4"/>
        <v>-4.962768797602075</v>
      </c>
      <c r="O29">
        <f aca="true" t="shared" si="7" ref="O29:O92">(1-L29^2)^0.5</f>
        <v>0.825257306962171</v>
      </c>
      <c r="P29">
        <f t="shared" si="6"/>
        <v>-1.6682124333355914</v>
      </c>
    </row>
    <row r="30" spans="3:16" ht="12.75">
      <c r="C30">
        <f t="shared" si="1"/>
        <v>1.4800000000000004</v>
      </c>
      <c r="D30">
        <f t="shared" si="0"/>
        <v>0.49333333333333346</v>
      </c>
      <c r="E30">
        <f t="shared" si="2"/>
        <v>0.7749261878854825</v>
      </c>
      <c r="F30">
        <f t="shared" si="3"/>
        <v>0.9792723507257844</v>
      </c>
      <c r="H30" s="1" t="str">
        <f>[1]!complex(0,($E$8*F30))</f>
        <v>0.69234555196313i</v>
      </c>
      <c r="I30" t="str">
        <f>[1]!complex((1-$E$8^2)^0.5,F30)</f>
        <v>0.707213546250353+0.979272350725784i</v>
      </c>
      <c r="J30" t="str">
        <f>[1]!imdiv(H30,I30)</f>
        <v>0.4646584080486+0.335568261789015i</v>
      </c>
      <c r="L30">
        <f>[1]!imabs(J30)</f>
        <v>0.5731609673471844</v>
      </c>
      <c r="M30">
        <f t="shared" si="4"/>
        <v>-4.8344678603622775</v>
      </c>
      <c r="O30">
        <f t="shared" si="7"/>
        <v>0.8194428018535765</v>
      </c>
      <c r="P30">
        <f t="shared" si="6"/>
        <v>-1.729627106819189</v>
      </c>
    </row>
    <row r="31" spans="3:16" ht="12.75">
      <c r="C31">
        <f t="shared" si="1"/>
        <v>1.5200000000000005</v>
      </c>
      <c r="D31">
        <f t="shared" si="0"/>
        <v>0.5066666666666668</v>
      </c>
      <c r="E31">
        <f t="shared" si="2"/>
        <v>0.7958701389094145</v>
      </c>
      <c r="F31">
        <f t="shared" si="3"/>
        <v>1.0211663785451044</v>
      </c>
      <c r="H31" s="1" t="str">
        <f>[1]!complex(0,($E$8*F31))</f>
        <v>0.721964629631389i</v>
      </c>
      <c r="I31" t="str">
        <f>[1]!complex((1-$E$8^2)^0.5,F31)</f>
        <v>0.707213546250353+1.0211663785451i</v>
      </c>
      <c r="J31" t="str">
        <f>[1]!imdiv(H31,I31)</f>
        <v>0.477821520910234+0.33091752664156i</v>
      </c>
      <c r="L31">
        <f>[1]!imabs(J31)</f>
        <v>0.5812226899249002</v>
      </c>
      <c r="M31">
        <f t="shared" si="4"/>
        <v>-4.713148798807479</v>
      </c>
      <c r="O31">
        <f t="shared" si="7"/>
        <v>0.8137445451224009</v>
      </c>
      <c r="P31">
        <f t="shared" si="6"/>
        <v>-1.7902381935117397</v>
      </c>
    </row>
    <row r="32" spans="3:16" ht="12.75">
      <c r="C32">
        <f t="shared" si="1"/>
        <v>1.5600000000000005</v>
      </c>
      <c r="D32">
        <f t="shared" si="0"/>
        <v>0.5200000000000001</v>
      </c>
      <c r="E32">
        <f t="shared" si="2"/>
        <v>0.8168140899333464</v>
      </c>
      <c r="F32">
        <f t="shared" si="3"/>
        <v>1.064891840324792</v>
      </c>
      <c r="H32" s="1" t="str">
        <f>[1]!complex(0,($E$8*F32))</f>
        <v>0.752878531109628i</v>
      </c>
      <c r="I32" t="str">
        <f>[1]!complex((1-$E$8^2)^0.5,F32)</f>
        <v>0.707213546250353+1.06489184032479i</v>
      </c>
      <c r="J32" t="str">
        <f>[1]!imdiv(H32,I32)</f>
        <v>0.490613681568958+0.32582524200345i</v>
      </c>
      <c r="L32">
        <f>[1]!imabs(J32)</f>
        <v>0.5889515029858177</v>
      </c>
      <c r="M32">
        <f t="shared" si="4"/>
        <v>-4.598409311483619</v>
      </c>
      <c r="O32">
        <f t="shared" si="7"/>
        <v>0.8081683779576794</v>
      </c>
      <c r="P32">
        <f t="shared" si="6"/>
        <v>-1.8499629330310126</v>
      </c>
    </row>
    <row r="33" spans="3:16" ht="12.75">
      <c r="C33">
        <f t="shared" si="1"/>
        <v>1.6000000000000005</v>
      </c>
      <c r="D33">
        <f t="shared" si="0"/>
        <v>0.5333333333333335</v>
      </c>
      <c r="E33">
        <f t="shared" si="2"/>
        <v>0.8377580409572785</v>
      </c>
      <c r="F33">
        <f t="shared" si="3"/>
        <v>1.1106125148291934</v>
      </c>
      <c r="H33" s="1" t="str">
        <f>[1]!complex(0,($E$8*F33))</f>
        <v>0.78520304798424i</v>
      </c>
      <c r="I33" t="str">
        <f>[1]!complex((1-$E$8^2)^0.5,F33)</f>
        <v>0.707213546250353+1.11061251482919i</v>
      </c>
      <c r="J33" t="str">
        <f>[1]!imdiv(H33,I33)</f>
        <v>0.503028794952775+0.320317638415327i</v>
      </c>
      <c r="L33">
        <f>[1]!imabs(J33)</f>
        <v>0.5963567372232942</v>
      </c>
      <c r="M33">
        <f t="shared" si="4"/>
        <v>-4.489877400514198</v>
      </c>
      <c r="O33">
        <f t="shared" si="7"/>
        <v>0.802719528832074</v>
      </c>
      <c r="P33">
        <f t="shared" si="6"/>
        <v>-1.9087234246344864</v>
      </c>
    </row>
    <row r="34" spans="3:16" ht="12.75">
      <c r="C34">
        <f t="shared" si="1"/>
        <v>1.6400000000000006</v>
      </c>
      <c r="D34">
        <f t="shared" si="0"/>
        <v>0.5466666666666669</v>
      </c>
      <c r="E34">
        <f t="shared" si="2"/>
        <v>0.8587019919812104</v>
      </c>
      <c r="F34">
        <f t="shared" si="3"/>
        <v>1.1585111504430303</v>
      </c>
      <c r="H34" s="1" t="str">
        <f>[1]!complex(0,($E$8*F34))</f>
        <v>0.819067383363222i</v>
      </c>
      <c r="I34" t="str">
        <f>[1]!complex((1-$E$8^2)^0.5,F34)</f>
        <v>0.707213546250353+1.15851115044303i</v>
      </c>
      <c r="J34" t="str">
        <f>[1]!imdiv(H34,I34)</f>
        <v>0.515062241497838+0.314419929588113i</v>
      </c>
      <c r="L34">
        <f>[1]!imabs(J34)</f>
        <v>0.603447599000088</v>
      </c>
      <c r="M34">
        <f t="shared" si="4"/>
        <v>-4.387208726847584</v>
      </c>
      <c r="O34">
        <f t="shared" si="7"/>
        <v>0.7974026556646453</v>
      </c>
      <c r="P34">
        <f t="shared" si="6"/>
        <v>-1.9664464459936637</v>
      </c>
    </row>
    <row r="35" spans="3:16" ht="12.75">
      <c r="C35">
        <f t="shared" si="1"/>
        <v>1.6800000000000006</v>
      </c>
      <c r="D35">
        <f t="shared" si="0"/>
        <v>0.5600000000000002</v>
      </c>
      <c r="E35">
        <f t="shared" si="2"/>
        <v>0.8796459430051423</v>
      </c>
      <c r="F35">
        <f t="shared" si="3"/>
        <v>1.2087923504096094</v>
      </c>
      <c r="H35" s="1" t="str">
        <f>[1]!complex(0,($E$8*F35))</f>
        <v>0.854616191739594i</v>
      </c>
      <c r="I35" t="str">
        <f>[1]!complex((1-$E$8^2)^0.5,F35)</f>
        <v>0.707213546250353+1.20879235040961i</v>
      </c>
      <c r="J35" t="str">
        <f>[1]!imdiv(H35,I35)</f>
        <v>0.526710723508068+0.308156283826586i</v>
      </c>
      <c r="L35">
        <f>[1]!imabs(J35)</f>
        <v>0.6102331370224039</v>
      </c>
      <c r="M35">
        <f t="shared" si="4"/>
        <v>-4.290084257856773</v>
      </c>
      <c r="O35">
        <f t="shared" si="7"/>
        <v>0.7922218871501822</v>
      </c>
      <c r="P35">
        <f t="shared" si="6"/>
        <v>-2.023063265465089</v>
      </c>
    </row>
    <row r="36" spans="3:16" ht="12.75">
      <c r="C36">
        <f t="shared" si="1"/>
        <v>1.7200000000000006</v>
      </c>
      <c r="D36">
        <f t="shared" si="0"/>
        <v>0.5733333333333336</v>
      </c>
      <c r="E36">
        <f t="shared" si="2"/>
        <v>0.9005898940290744</v>
      </c>
      <c r="F36">
        <f t="shared" si="3"/>
        <v>1.2616859984184439</v>
      </c>
      <c r="H36" s="1" t="str">
        <f>[1]!complex(0,($E$8*F36))</f>
        <v>0.89201200088184i</v>
      </c>
      <c r="I36" t="str">
        <f>[1]!complex((1-$E$8^2)^0.5,F36)</f>
        <v>0.707213546250353+1.26168599841844i</v>
      </c>
      <c r="J36" t="str">
        <f>[1]!imdiv(H36,I36)</f>
        <v>0.537972120208224+0.301549808267032i</v>
      </c>
      <c r="L36">
        <f>[1]!imabs(J36)</f>
        <v>0.6167222137941973</v>
      </c>
      <c r="M36">
        <f t="shared" si="4"/>
        <v>-4.198208167699111</v>
      </c>
      <c r="O36">
        <f t="shared" si="7"/>
        <v>0.7871808629614825</v>
      </c>
      <c r="P36">
        <f t="shared" si="6"/>
        <v>-2.0785094503567674</v>
      </c>
    </row>
    <row r="37" spans="3:16" ht="12.75">
      <c r="C37">
        <f t="shared" si="1"/>
        <v>1.7600000000000007</v>
      </c>
      <c r="D37">
        <f t="shared" si="0"/>
        <v>0.5866666666666669</v>
      </c>
      <c r="E37">
        <f t="shared" si="2"/>
        <v>0.9215338450530063</v>
      </c>
      <c r="F37">
        <f t="shared" si="3"/>
        <v>1.3174513465927105</v>
      </c>
      <c r="H37" s="1" t="str">
        <f>[1]!complex(0,($E$8*F37))</f>
        <v>0.931438102041046i</v>
      </c>
      <c r="I37" t="str">
        <f>[1]!complex((1-$E$8^2)^0.5,F37)</f>
        <v>0.707213546250353+1.31745134659271i</v>
      </c>
      <c r="J37" t="str">
        <f>[1]!imdiv(H37,I37)</f>
        <v>0.548845351772781+0.294622544182838i</v>
      </c>
      <c r="L37">
        <f>[1]!imabs(J37)</f>
        <v>0.6229234814191517</v>
      </c>
      <c r="M37">
        <f t="shared" si="4"/>
        <v>-4.111305957294647</v>
      </c>
      <c r="O37">
        <f t="shared" si="7"/>
        <v>0.7822827725935448</v>
      </c>
      <c r="P37">
        <f t="shared" si="6"/>
        <v>-2.132724673360008</v>
      </c>
    </row>
    <row r="38" spans="3:16" ht="12.75">
      <c r="C38">
        <f t="shared" si="1"/>
        <v>1.8000000000000007</v>
      </c>
      <c r="D38">
        <f t="shared" si="0"/>
        <v>0.6000000000000002</v>
      </c>
      <c r="E38">
        <f t="shared" si="2"/>
        <v>0.9424777960769383</v>
      </c>
      <c r="F38">
        <f t="shared" si="3"/>
        <v>1.3763819204711742</v>
      </c>
      <c r="H38" s="1" t="str">
        <f>[1]!complex(0,($E$8*F38))</f>
        <v>0.97310201777312i</v>
      </c>
      <c r="I38" t="str">
        <f>[1]!complex((1-$E$8^2)^0.5,F38)</f>
        <v>0.707213546250353+1.37638192047117i</v>
      </c>
      <c r="J38" t="str">
        <f>[1]!imdiv(H38,I38)</f>
        <v>0.559330252430663+0.28739547175335i</v>
      </c>
      <c r="L38">
        <f>[1]!imabs(J38)</f>
        <v>0.6288453613317664</v>
      </c>
      <c r="M38">
        <f t="shared" si="4"/>
        <v>-4.029122766041818</v>
      </c>
      <c r="O38">
        <f t="shared" si="7"/>
        <v>0.77753039267383</v>
      </c>
      <c r="P38">
        <f t="shared" si="6"/>
        <v>-2.1856525190113603</v>
      </c>
    </row>
    <row r="39" spans="3:16" ht="12.75">
      <c r="C39">
        <f t="shared" si="1"/>
        <v>1.8400000000000007</v>
      </c>
      <c r="D39">
        <f t="shared" si="0"/>
        <v>0.6133333333333336</v>
      </c>
      <c r="E39">
        <f t="shared" si="2"/>
        <v>0.9634217471008704</v>
      </c>
      <c r="F39">
        <f t="shared" si="3"/>
        <v>1.4388114382235049</v>
      </c>
      <c r="H39" s="1" t="str">
        <f>[1]!complex(0,($E$8*F39))</f>
        <v>1.01723968682402i</v>
      </c>
      <c r="I39" t="str">
        <f>[1]!complex((1-$E$8^2)^0.5,F39)</f>
        <v>0.707213546250353+1.4388114382235i</v>
      </c>
      <c r="J39" t="str">
        <f>[1]!imdiv(H39,I39)</f>
        <v>0.569427452596779+0.279888522835553i</v>
      </c>
      <c r="L39">
        <f>[1]!imabs(J39)</f>
        <v>0.6344960275572454</v>
      </c>
      <c r="M39">
        <f t="shared" si="4"/>
        <v>-3.951421851696594</v>
      </c>
      <c r="O39">
        <f t="shared" si="7"/>
        <v>0.7729261226107417</v>
      </c>
      <c r="P39">
        <f t="shared" si="6"/>
        <v>-2.2372402917702883</v>
      </c>
    </row>
    <row r="40" spans="3:16" ht="12.75">
      <c r="C40">
        <f t="shared" si="1"/>
        <v>1.8800000000000008</v>
      </c>
      <c r="D40">
        <f t="shared" si="0"/>
        <v>0.6266666666666669</v>
      </c>
      <c r="E40">
        <f t="shared" si="2"/>
        <v>0.9843656981248022</v>
      </c>
      <c r="F40">
        <f t="shared" si="3"/>
        <v>1.505120997689536</v>
      </c>
      <c r="H40" s="1" t="str">
        <f>[1]!complex(0,($E$8*F40))</f>
        <v>1.0641205453665i</v>
      </c>
      <c r="I40" t="str">
        <f>[1]!complex((1-$E$8^2)^0.5,F40)</f>
        <v>0.707213546250353+1.50512099768954i</v>
      </c>
      <c r="J40" t="str">
        <f>[1]!imdiv(H40,I40)</f>
        <v>0.579138269861834+0.272120600421498i</v>
      </c>
      <c r="L40">
        <f>[1]!imabs(J40)</f>
        <v>0.6398833931212116</v>
      </c>
      <c r="M40">
        <f t="shared" si="4"/>
        <v>-3.8779832183843483</v>
      </c>
      <c r="O40">
        <f t="shared" si="7"/>
        <v>0.7684720184936372</v>
      </c>
      <c r="P40">
        <f t="shared" si="6"/>
        <v>-2.2874388270465547</v>
      </c>
    </row>
    <row r="41" spans="3:16" ht="12.75">
      <c r="C41">
        <f t="shared" si="1"/>
        <v>1.9200000000000008</v>
      </c>
      <c r="D41">
        <f t="shared" si="0"/>
        <v>0.6400000000000002</v>
      </c>
      <c r="E41">
        <f t="shared" si="2"/>
        <v>1.005309649148734</v>
      </c>
      <c r="F41">
        <f t="shared" si="3"/>
        <v>1.5757478599686519</v>
      </c>
      <c r="H41" s="1" t="str">
        <f>[1]!complex(0,($E$8*F41))</f>
        <v>1.11405373699784i</v>
      </c>
      <c r="I41" t="str">
        <f>[1]!complex((1-$E$8^2)^0.5,F41)</f>
        <v>0.707213546250353+1.57574785996865i</v>
      </c>
      <c r="J41" t="str">
        <f>[1]!imdiv(H41,I41)</f>
        <v>0.588464608578322+0.264109603603575i</v>
      </c>
      <c r="L41">
        <f>[1]!imabs(J41)</f>
        <v>0.6450150992534013</v>
      </c>
      <c r="M41">
        <f t="shared" si="4"/>
        <v>-3.8086023756456697</v>
      </c>
      <c r="O41">
        <f t="shared" si="7"/>
        <v>0.7641698251927544</v>
      </c>
      <c r="P41">
        <f t="shared" si="6"/>
        <v>-2.3362023062840445</v>
      </c>
    </row>
    <row r="42" spans="3:16" ht="12.75">
      <c r="C42">
        <f t="shared" si="1"/>
        <v>1.9600000000000009</v>
      </c>
      <c r="D42">
        <f t="shared" si="0"/>
        <v>0.6533333333333337</v>
      </c>
      <c r="E42">
        <f t="shared" si="2"/>
        <v>1.0262536001726663</v>
      </c>
      <c r="F42">
        <f t="shared" si="3"/>
        <v>1.6511962594297787</v>
      </c>
      <c r="H42" s="1" t="str">
        <f>[1]!complex(0,($E$8*F42))</f>
        <v>1.16739575541685i</v>
      </c>
      <c r="I42" t="str">
        <f>[1]!complex((1-$E$8^2)^0.5,F42)</f>
        <v>0.707213546250353+1.65119625942978i</v>
      </c>
      <c r="J42" t="str">
        <f>[1]!imdiv(H42,I42)</f>
        <v>0.597408867709476+0.255872457002858i</v>
      </c>
      <c r="L42">
        <f>[1]!imabs(J42)</f>
        <v>0.6498985070536766</v>
      </c>
      <c r="M42">
        <f t="shared" si="4"/>
        <v>-3.7430892138542893</v>
      </c>
      <c r="O42">
        <f t="shared" si="7"/>
        <v>0.7600210066369234</v>
      </c>
      <c r="P42">
        <f t="shared" si="6"/>
        <v>-2.3834880770047175</v>
      </c>
    </row>
    <row r="43" spans="3:16" ht="12.75">
      <c r="C43">
        <f t="shared" si="1"/>
        <v>2.000000000000001</v>
      </c>
      <c r="D43">
        <f t="shared" si="0"/>
        <v>0.666666666666667</v>
      </c>
      <c r="E43">
        <f t="shared" si="2"/>
        <v>1.047197551196598</v>
      </c>
      <c r="F43">
        <f t="shared" si="3"/>
        <v>1.7320508075688783</v>
      </c>
      <c r="H43" s="1" t="str">
        <f>[1]!complex(0,($E$8*F43))</f>
        <v>1.2245599209512i</v>
      </c>
      <c r="I43" t="str">
        <f>[1]!complex((1-$E$8^2)^0.5,F43)</f>
        <v>0.707213546250353+1.73205080756888i</v>
      </c>
      <c r="J43" t="str">
        <f>[1]!imdiv(H43,I43)</f>
        <v>0.605973856556475+0.247425143741498i</v>
      </c>
      <c r="L43">
        <f>[1]!imabs(J43)</f>
        <v>0.6545406913137091</v>
      </c>
      <c r="M43">
        <f t="shared" si="4"/>
        <v>-3.681266983374383</v>
      </c>
      <c r="O43">
        <f t="shared" si="7"/>
        <v>0.7560267742709723</v>
      </c>
      <c r="P43">
        <f t="shared" si="6"/>
        <v>-2.429256478540957</v>
      </c>
    </row>
    <row r="44" spans="3:16" ht="12.75">
      <c r="C44">
        <f t="shared" si="1"/>
        <v>2.040000000000001</v>
      </c>
      <c r="D44">
        <f t="shared" si="0"/>
        <v>0.6800000000000003</v>
      </c>
      <c r="E44">
        <f t="shared" si="2"/>
        <v>1.06814150222053</v>
      </c>
      <c r="F44">
        <f t="shared" si="3"/>
        <v>1.8189932472810677</v>
      </c>
      <c r="H44" s="1" t="str">
        <f>[1]!complex(0,($E$8*F44))</f>
        <v>1.28602822582771i</v>
      </c>
      <c r="I44" t="str">
        <f>[1]!complex((1-$E$8^2)^0.5,F44)</f>
        <v>0.707213546250353+1.81899324728107i</v>
      </c>
      <c r="J44" t="str">
        <f>[1]!imdiv(H44,I44)</f>
        <v>0.614162717943394+0.238782741156811i</v>
      </c>
      <c r="L44">
        <f>[1]!imabs(J44)</f>
        <v>0.6589484362118008</v>
      </c>
      <c r="M44">
        <f t="shared" si="4"/>
        <v>-3.6229713665366905</v>
      </c>
      <c r="O44">
        <f t="shared" si="7"/>
        <v>0.7521881137149286</v>
      </c>
      <c r="P44">
        <f t="shared" si="6"/>
        <v>-2.4734706740236163</v>
      </c>
    </row>
    <row r="45" spans="3:16" ht="12.75">
      <c r="C45">
        <f t="shared" si="1"/>
        <v>2.080000000000001</v>
      </c>
      <c r="D45">
        <f t="shared" si="0"/>
        <v>0.6933333333333337</v>
      </c>
      <c r="E45">
        <f t="shared" si="2"/>
        <v>1.0890854532444623</v>
      </c>
      <c r="F45">
        <f t="shared" si="3"/>
        <v>1.9128235772661895</v>
      </c>
      <c r="H45" s="1" t="str">
        <f>[1]!complex(0,($E$8*F45))</f>
        <v>1.3523662691272i</v>
      </c>
      <c r="I45" t="str">
        <f>[1]!complex((1-$E$8^2)^0.5,F45)</f>
        <v>0.707213546250353+1.91282357726619i</v>
      </c>
      <c r="J45" t="str">
        <f>[1]!imdiv(H45,I45)</f>
        <v>0.621978858418018+0.229959458562937i</v>
      </c>
      <c r="L45">
        <f>[1]!imabs(J45)</f>
        <v>0.6631282326228768</v>
      </c>
      <c r="M45">
        <f t="shared" si="4"/>
        <v>-3.5680496329433526</v>
      </c>
      <c r="O45">
        <f t="shared" si="7"/>
        <v>0.7485058096624634</v>
      </c>
      <c r="P45">
        <f t="shared" si="6"/>
        <v>-2.516096489062324</v>
      </c>
    </row>
    <row r="46" spans="3:16" ht="12.75">
      <c r="C46">
        <f t="shared" si="1"/>
        <v>2.120000000000001</v>
      </c>
      <c r="D46">
        <f t="shared" si="0"/>
        <v>0.706666666666667</v>
      </c>
      <c r="E46">
        <f t="shared" si="2"/>
        <v>1.110029404268394</v>
      </c>
      <c r="F46">
        <f t="shared" si="3"/>
        <v>2.0144869370915877</v>
      </c>
      <c r="H46" s="1" t="str">
        <f>[1]!complex(0,($E$8*F46))</f>
        <v>1.42424226452375i</v>
      </c>
      <c r="I46" t="str">
        <f>[1]!complex((1-$E$8^2)^0.5,F46)</f>
        <v>0.707213546250353+2.01448693709159i</v>
      </c>
      <c r="J46" t="str">
        <f>[1]!imdiv(H46,I46)</f>
        <v>0.629425885015592+0.220968676464247i</v>
      </c>
      <c r="L46">
        <f>[1]!imabs(J46)</f>
        <v>0.6670862768083469</v>
      </c>
      <c r="M46">
        <f t="shared" si="4"/>
        <v>-3.516359869835811</v>
      </c>
      <c r="O46">
        <f t="shared" si="7"/>
        <v>0.7449804690688057</v>
      </c>
      <c r="P46">
        <f t="shared" si="6"/>
        <v>-2.5571022574322773</v>
      </c>
    </row>
    <row r="47" spans="3:16" ht="12.75">
      <c r="C47">
        <f t="shared" si="1"/>
        <v>2.160000000000001</v>
      </c>
      <c r="D47">
        <f t="shared" si="0"/>
        <v>0.7200000000000003</v>
      </c>
      <c r="E47">
        <f t="shared" si="2"/>
        <v>1.130973355292326</v>
      </c>
      <c r="F47">
        <f t="shared" si="3"/>
        <v>2.1251081731572055</v>
      </c>
      <c r="H47" s="1" t="str">
        <f>[1]!complex(0,($E$8*F47))</f>
        <v>1.50245147842214i</v>
      </c>
      <c r="I47" t="str">
        <f>[1]!complex((1-$E$8^2)^0.5,F47)</f>
        <v>0.707213546250353+2.12510817315721i</v>
      </c>
      <c r="J47" t="str">
        <f>[1]!imdiv(H47,I47)</f>
        <v>0.636507548131521+0.211822986714338i</v>
      </c>
      <c r="L47">
        <f>[1]!imabs(J47)</f>
        <v>0.6708284702731266</v>
      </c>
      <c r="M47">
        <f t="shared" si="4"/>
        <v>-3.4677702802893338</v>
      </c>
      <c r="O47">
        <f t="shared" si="7"/>
        <v>0.7416125426872289</v>
      </c>
      <c r="P47">
        <f t="shared" si="6"/>
        <v>-2.5964586739867257</v>
      </c>
    </row>
    <row r="48" spans="3:16" ht="12.75">
      <c r="C48">
        <f t="shared" si="1"/>
        <v>2.200000000000001</v>
      </c>
      <c r="D48">
        <f t="shared" si="0"/>
        <v>0.7333333333333337</v>
      </c>
      <c r="E48">
        <f t="shared" si="2"/>
        <v>1.151917306316258</v>
      </c>
      <c r="F48">
        <f t="shared" si="3"/>
        <v>2.246036773904219</v>
      </c>
      <c r="H48" s="1" t="str">
        <f>[1]!complex(0,($E$8*F48))</f>
        <v>1.58794799915028i</v>
      </c>
      <c r="I48" t="str">
        <f>[1]!complex((1-$E$8^2)^0.5,F48)</f>
        <v>0.707213546250353+2.24603677390422i</v>
      </c>
      <c r="J48" t="str">
        <f>[1]!imdiv(H48,I48)</f>
        <v>0.643227690054364+0.202534233194691i</v>
      </c>
      <c r="L48">
        <f>[1]!imabs(J48)</f>
        <v>0.674360420597498</v>
      </c>
      <c r="M48">
        <f t="shared" si="4"/>
        <v>-3.4221585428893997</v>
      </c>
      <c r="O48">
        <f t="shared" si="7"/>
        <v>0.7384023450203592</v>
      </c>
      <c r="P48">
        <f t="shared" si="6"/>
        <v>-2.6341386549249894</v>
      </c>
    </row>
    <row r="49" spans="3:16" ht="12.75">
      <c r="C49">
        <f t="shared" si="1"/>
        <v>2.240000000000001</v>
      </c>
      <c r="D49">
        <f t="shared" si="0"/>
        <v>0.746666666666667</v>
      </c>
      <c r="E49">
        <f t="shared" si="2"/>
        <v>1.17286125734019</v>
      </c>
      <c r="F49">
        <f t="shared" si="3"/>
        <v>2.378905994539769</v>
      </c>
      <c r="H49" s="1" t="str">
        <f>[1]!complex(0,($E$8*F49))</f>
        <v>1.68188653813962i</v>
      </c>
      <c r="I49" t="str">
        <f>[1]!complex((1-$E$8^2)^0.5,F49)</f>
        <v>0.707213546250353+2.37890599453977i</v>
      </c>
      <c r="J49" t="str">
        <f>[1]!imdiv(H49,I49)</f>
        <v>0.649590198722198+0.193113552659181i</v>
      </c>
      <c r="L49">
        <f>[1]!imabs(J49)</f>
        <v>0.677687443071358</v>
      </c>
      <c r="M49">
        <f t="shared" si="4"/>
        <v>-3.379411227301066</v>
      </c>
      <c r="O49">
        <f t="shared" si="7"/>
        <v>0.7353500727567822</v>
      </c>
      <c r="P49">
        <f t="shared" si="6"/>
        <v>-2.6701172054787548</v>
      </c>
    </row>
    <row r="50" spans="3:16" ht="12.75">
      <c r="C50">
        <f t="shared" si="1"/>
        <v>2.280000000000001</v>
      </c>
      <c r="D50">
        <f aca="true" t="shared" si="8" ref="D50:D81">C50/E$9</f>
        <v>0.7600000000000003</v>
      </c>
      <c r="E50">
        <f t="shared" si="2"/>
        <v>1.193805208364122</v>
      </c>
      <c r="F50">
        <f t="shared" si="3"/>
        <v>2.525711689447309</v>
      </c>
      <c r="H50" s="1" t="str">
        <f>[1]!complex(0,($E$8*F50))</f>
        <v>1.78567816443925i</v>
      </c>
      <c r="I50" t="str">
        <f>[1]!complex((1-$E$8^2)^0.5,F50)</f>
        <v>0.707213546250353+2.52571168944731i</v>
      </c>
      <c r="J50" t="str">
        <f>[1]!imdiv(H50,I50)</f>
        <v>0.655598966281011+0.183571415454437i</v>
      </c>
      <c r="L50">
        <f>[1]!imabs(J50)</f>
        <v>0.680814562976348</v>
      </c>
      <c r="M50">
        <f t="shared" si="4"/>
        <v>-3.339423260801213</v>
      </c>
      <c r="O50">
        <f t="shared" si="7"/>
        <v>0.7324558217662853</v>
      </c>
      <c r="P50">
        <f t="shared" si="6"/>
        <v>-2.7043712950190586</v>
      </c>
    </row>
    <row r="51" spans="3:16" ht="12.75">
      <c r="C51">
        <f aca="true" t="shared" si="9" ref="C51:C82">C50+0.01*(E$12-E$11)</f>
        <v>2.320000000000001</v>
      </c>
      <c r="D51">
        <f t="shared" si="8"/>
        <v>0.7733333333333338</v>
      </c>
      <c r="E51">
        <f t="shared" si="2"/>
        <v>1.214749159388054</v>
      </c>
      <c r="F51">
        <f t="shared" si="3"/>
        <v>2.6889189672359417</v>
      </c>
      <c r="H51" s="1" t="str">
        <f>[1]!complex(0,($E$8*F51))</f>
        <v>1.90106570983581i</v>
      </c>
      <c r="I51" t="str">
        <f>[1]!complex((1-$E$8^2)^0.5,F51)</f>
        <v>0.707213546250353+2.68891896723594i</v>
      </c>
      <c r="J51" t="str">
        <f>[1]!imdiv(H51,I51)</f>
        <v>0.661257852042738+0.173917665882567i</v>
      </c>
      <c r="L51">
        <f>[1]!imabs(J51)</f>
        <v>0.6837465183781309</v>
      </c>
      <c r="M51">
        <f t="shared" si="4"/>
        <v>-3.3020974414120245</v>
      </c>
      <c r="O51">
        <f t="shared" si="7"/>
        <v>0.7297196027281878</v>
      </c>
      <c r="P51">
        <f t="shared" si="6"/>
        <v>-2.7368797395394298</v>
      </c>
    </row>
    <row r="52" spans="3:16" ht="12.75">
      <c r="C52">
        <f t="shared" si="9"/>
        <v>2.360000000000001</v>
      </c>
      <c r="D52">
        <f t="shared" si="8"/>
        <v>0.7866666666666671</v>
      </c>
      <c r="E52">
        <f t="shared" si="2"/>
        <v>1.235693110411986</v>
      </c>
      <c r="F52">
        <f t="shared" si="3"/>
        <v>2.8716088408569127</v>
      </c>
      <c r="H52" s="1" t="str">
        <f>[1]!complex(0,($E$8*F52))</f>
        <v>2.03022745048584i</v>
      </c>
      <c r="I52" t="str">
        <f>[1]!complex((1-$E$8^2)^0.5,F52)</f>
        <v>0.707213546250353+2.87160884085691i</v>
      </c>
      <c r="J52" t="str">
        <f>[1]!imdiv(H52,I52)</f>
        <v>0.666570649461726+0.164161562022339i</v>
      </c>
      <c r="L52">
        <f>[1]!imabs(J52)</f>
        <v>0.6864877633064128</v>
      </c>
      <c r="M52">
        <f t="shared" si="4"/>
        <v>-3.2673439937700284</v>
      </c>
      <c r="O52">
        <f t="shared" si="7"/>
        <v>0.7271413554671186</v>
      </c>
      <c r="P52">
        <f t="shared" si="6"/>
        <v>-2.7676230914325632</v>
      </c>
    </row>
    <row r="53" spans="3:16" ht="12.75">
      <c r="C53">
        <f t="shared" si="9"/>
        <v>2.4000000000000012</v>
      </c>
      <c r="D53">
        <f t="shared" si="8"/>
        <v>0.8000000000000004</v>
      </c>
      <c r="E53">
        <f t="shared" si="2"/>
        <v>1.256637061435918</v>
      </c>
      <c r="F53">
        <f t="shared" si="3"/>
        <v>3.0776835371752598</v>
      </c>
      <c r="H53" s="1" t="str">
        <f>[1]!complex(0,($E$8*F53))</f>
        <v>2.17592226078291i</v>
      </c>
      <c r="I53" t="str">
        <f>[1]!complex((1-$E$8^2)^0.5,F53)</f>
        <v>0.707213546250353+3.07768353717526i</v>
      </c>
      <c r="J53" t="str">
        <f>[1]!imdiv(H53,I53)</f>
        <v>0.671541056771063+0.15431181486829i</v>
      </c>
      <c r="L53">
        <f>[1]!imabs(J53)</f>
        <v>0.6890424712143233</v>
      </c>
      <c r="M53">
        <f t="shared" si="4"/>
        <v>-3.235080164298817</v>
      </c>
      <c r="O53">
        <f t="shared" si="7"/>
        <v>0.7247209620694426</v>
      </c>
      <c r="P53">
        <f t="shared" si="6"/>
        <v>-2.796583536448633</v>
      </c>
    </row>
    <row r="54" spans="3:16" ht="12.75">
      <c r="C54">
        <f t="shared" si="9"/>
        <v>2.4400000000000013</v>
      </c>
      <c r="D54">
        <f t="shared" si="8"/>
        <v>0.8133333333333338</v>
      </c>
      <c r="E54">
        <f t="shared" si="2"/>
        <v>1.27758101245985</v>
      </c>
      <c r="F54">
        <f t="shared" si="3"/>
        <v>3.3121597957472773</v>
      </c>
      <c r="H54" s="1" t="str">
        <f>[1]!complex(0,($E$8*F54))</f>
        <v>2.34169697559333i</v>
      </c>
      <c r="I54" t="str">
        <f>[1]!complex((1-$E$8^2)^0.5,F54)</f>
        <v>0.707213546250353+3.31215979574728i</v>
      </c>
      <c r="J54" t="str">
        <f>[1]!imdiv(H54,I54)</f>
        <v>0.67617265094377+0.144376626684932i</v>
      </c>
      <c r="L54">
        <f>[1]!imabs(J54)</f>
        <v>0.6914145386215461</v>
      </c>
      <c r="M54">
        <f t="shared" si="4"/>
        <v>-3.2052298526345293</v>
      </c>
      <c r="O54">
        <f t="shared" si="7"/>
        <v>0.7224582588515094</v>
      </c>
      <c r="P54">
        <f t="shared" si="6"/>
        <v>-2.823744797701867</v>
      </c>
    </row>
    <row r="55" spans="3:16" ht="12.75">
      <c r="C55">
        <f t="shared" si="9"/>
        <v>2.4800000000000013</v>
      </c>
      <c r="D55">
        <f t="shared" si="8"/>
        <v>0.8266666666666671</v>
      </c>
      <c r="E55">
        <f t="shared" si="2"/>
        <v>1.2985249634837819</v>
      </c>
      <c r="F55">
        <f t="shared" si="3"/>
        <v>3.581597535629864</v>
      </c>
      <c r="H55" s="1" t="str">
        <f>[1]!complex(0,($E$8*F55))</f>
        <v>2.53218945769031i</v>
      </c>
      <c r="I55" t="str">
        <f>[1]!complex((1-$E$8^2)^0.5,F55)</f>
        <v>0.707213546250353+3.58159753562986i</v>
      </c>
      <c r="J55" t="str">
        <f>[1]!imdiv(H55,I55)</f>
        <v>0.680468864667588+0.134363728505829i</v>
      </c>
      <c r="L55">
        <f>[1]!imabs(J55)</f>
        <v>0.6936075888569735</v>
      </c>
      <c r="M55">
        <f t="shared" si="4"/>
        <v>-3.177723276592009</v>
      </c>
      <c r="O55">
        <f t="shared" si="7"/>
        <v>0.7203530472483723</v>
      </c>
      <c r="P55">
        <f t="shared" si="6"/>
        <v>-2.849092046574871</v>
      </c>
    </row>
    <row r="56" spans="3:16" ht="12.75">
      <c r="C56">
        <f t="shared" si="9"/>
        <v>2.5200000000000014</v>
      </c>
      <c r="D56">
        <f t="shared" si="8"/>
        <v>0.8400000000000004</v>
      </c>
      <c r="E56">
        <f t="shared" si="2"/>
        <v>1.3194689145077139</v>
      </c>
      <c r="F56">
        <f t="shared" si="3"/>
        <v>3.894742854929871</v>
      </c>
      <c r="H56" s="1" t="str">
        <f>[1]!complex(0,($E$8*F56))</f>
        <v>2.75358319843542i</v>
      </c>
      <c r="I56" t="str">
        <f>[1]!complex((1-$E$8^2)^0.5,F56)</f>
        <v>0.707213546250353+3.89474285492987i</v>
      </c>
      <c r="J56" t="str">
        <f>[1]!imdiv(H56,I56)</f>
        <v>0.684432966046091+0.124280416735451i</v>
      </c>
      <c r="L56">
        <f>[1]!imabs(J56)</f>
        <v>0.6956249758271961</v>
      </c>
      <c r="M56">
        <f t="shared" si="4"/>
        <v>-3.1524966682569415</v>
      </c>
      <c r="O56">
        <f t="shared" si="7"/>
        <v>0.718405103688311</v>
      </c>
      <c r="P56">
        <f t="shared" si="6"/>
        <v>-2.872611820361879</v>
      </c>
    </row>
    <row r="57" spans="3:16" ht="12.75">
      <c r="C57">
        <f t="shared" si="9"/>
        <v>2.5600000000000014</v>
      </c>
      <c r="D57">
        <f t="shared" si="8"/>
        <v>0.8533333333333338</v>
      </c>
      <c r="E57">
        <f t="shared" si="2"/>
        <v>1.3404128655316458</v>
      </c>
      <c r="F57">
        <f t="shared" si="3"/>
        <v>4.263521756678134</v>
      </c>
      <c r="H57" s="1" t="str">
        <f>[1]!complex(0,($E$8*F57))</f>
        <v>3.01430988197144i</v>
      </c>
      <c r="I57" t="str">
        <f>[1]!complex((1-$E$8^2)^0.5,F57)</f>
        <v>0.707213546250353+4.26352175667813i</v>
      </c>
      <c r="J57" t="str">
        <f>[1]!imdiv(H57,I57)</f>
        <v>0.688068040762222+0.114133588835752i</v>
      </c>
      <c r="L57">
        <f>[1]!imabs(J57)</f>
        <v>0.6974697877463162</v>
      </c>
      <c r="M57">
        <f t="shared" si="4"/>
        <v>-3.129491999058271</v>
      </c>
      <c r="O57">
        <f t="shared" si="7"/>
        <v>0.7166141885150674</v>
      </c>
      <c r="P57">
        <f t="shared" si="6"/>
        <v>-2.8942919464850196</v>
      </c>
    </row>
    <row r="58" spans="3:16" ht="12.75">
      <c r="C58">
        <f t="shared" si="9"/>
        <v>2.6000000000000014</v>
      </c>
      <c r="D58">
        <f t="shared" si="8"/>
        <v>0.8666666666666671</v>
      </c>
      <c r="E58">
        <f t="shared" si="2"/>
        <v>1.3613568165555778</v>
      </c>
      <c r="F58">
        <f t="shared" si="3"/>
        <v>4.704630109478472</v>
      </c>
      <c r="H58" s="1" t="str">
        <f>[1]!complex(0,($E$8*F58))</f>
        <v>3.32617348740128i</v>
      </c>
      <c r="I58" t="str">
        <f>[1]!complex((1-$E$8^2)^0.5,F58)</f>
        <v>0.707213546250353+4.70463010947847i</v>
      </c>
      <c r="J58" t="str">
        <f>[1]!imdiv(H58,I58)</f>
        <v>0.69137697646346+0.103929778099978i</v>
      </c>
      <c r="L58">
        <f>[1]!imabs(J58)</f>
        <v>0.6991448507710447</v>
      </c>
      <c r="M58">
        <f t="shared" si="4"/>
        <v>-3.1086567319133147</v>
      </c>
      <c r="O58">
        <f t="shared" si="7"/>
        <v>0.7149800540157282</v>
      </c>
      <c r="P58">
        <f t="shared" si="6"/>
        <v>-2.9141214731177807</v>
      </c>
    </row>
    <row r="59" spans="3:16" ht="12.75">
      <c r="C59">
        <f t="shared" si="9"/>
        <v>2.6400000000000015</v>
      </c>
      <c r="D59">
        <f t="shared" si="8"/>
        <v>0.8800000000000004</v>
      </c>
      <c r="E59">
        <f t="shared" si="2"/>
        <v>1.3823007675795096</v>
      </c>
      <c r="F59">
        <f t="shared" si="3"/>
        <v>5.242183581113193</v>
      </c>
      <c r="H59" s="1" t="str">
        <f>[1]!complex(0,($E$8*F59))</f>
        <v>3.70622379184703i</v>
      </c>
      <c r="I59" t="str">
        <f>[1]!complex((1-$E$8^2)^0.5,F59)</f>
        <v>0.707213546250353+5.24218358111319i</v>
      </c>
      <c r="J59" t="str">
        <f>[1]!imdiv(H59,I59)</f>
        <v>0.694362449150007+9.36751875336229E-002i</v>
      </c>
      <c r="L59">
        <f>[1]!imabs(J59)</f>
        <v>0.7006527324923919</v>
      </c>
      <c r="M59">
        <f t="shared" si="4"/>
        <v>-3.0899435987553945</v>
      </c>
      <c r="O59">
        <f t="shared" si="7"/>
        <v>0.7135024516082231</v>
      </c>
      <c r="P59">
        <f t="shared" si="6"/>
        <v>-2.932090606050626</v>
      </c>
    </row>
    <row r="60" spans="3:16" ht="12.75">
      <c r="C60">
        <f t="shared" si="9"/>
        <v>2.6800000000000015</v>
      </c>
      <c r="D60">
        <f t="shared" si="8"/>
        <v>0.8933333333333339</v>
      </c>
      <c r="E60">
        <f t="shared" si="2"/>
        <v>1.4032447186034418</v>
      </c>
      <c r="F60">
        <f t="shared" si="3"/>
        <v>5.912355021465827</v>
      </c>
      <c r="H60" s="1" t="str">
        <f>[1]!complex(0,($E$8*F60))</f>
        <v>4.18003500017634i</v>
      </c>
      <c r="I60" t="str">
        <f>[1]!complex((1-$E$8^2)^0.5,F60)</f>
        <v>0.707213546250353+5.91235502146583i</v>
      </c>
      <c r="J60" t="str">
        <f>[1]!imdiv(H60,I60)</f>
        <v>0.697026911368977+8.33757228771709E-002i</v>
      </c>
      <c r="L60">
        <f>[1]!imabs(J60)</f>
        <v>0.7019957452419968</v>
      </c>
      <c r="M60">
        <f t="shared" si="4"/>
        <v>-3.0733104019486914</v>
      </c>
      <c r="O60">
        <f t="shared" si="7"/>
        <v>0.7121811382381125</v>
      </c>
      <c r="P60">
        <f t="shared" si="6"/>
        <v>-2.9481906516396963</v>
      </c>
    </row>
    <row r="61" spans="3:16" ht="12.75">
      <c r="C61">
        <f t="shared" si="9"/>
        <v>2.7200000000000015</v>
      </c>
      <c r="D61">
        <f t="shared" si="8"/>
        <v>0.9066666666666672</v>
      </c>
      <c r="E61">
        <f t="shared" si="2"/>
        <v>1.4241886696273738</v>
      </c>
      <c r="F61">
        <f t="shared" si="3"/>
        <v>6.771986744102471</v>
      </c>
      <c r="H61" s="1" t="str">
        <f>[1]!complex(0,($E$8*F61))</f>
        <v>4.78779462808045i</v>
      </c>
      <c r="I61" t="str">
        <f>[1]!complex((1-$E$8^2)^0.5,F61)</f>
        <v>0.707213546250353+6.77198674410247i</v>
      </c>
      <c r="J61" t="str">
        <f>[1]!imdiv(H61,I61)</f>
        <v>0.69937258203823+7.30370248176078E-002i</v>
      </c>
      <c r="L61">
        <f>[1]!imabs(J61)</f>
        <v>0.7031759491770383</v>
      </c>
      <c r="M61">
        <f t="shared" si="4"/>
        <v>-3.058719838273965</v>
      </c>
      <c r="O61">
        <f t="shared" si="7"/>
        <v>0.711015882030051</v>
      </c>
      <c r="P61">
        <f t="shared" si="6"/>
        <v>-2.9624139656866104</v>
      </c>
    </row>
    <row r="62" spans="3:16" ht="12.75">
      <c r="C62">
        <f t="shared" si="9"/>
        <v>2.7600000000000016</v>
      </c>
      <c r="D62">
        <f t="shared" si="8"/>
        <v>0.9200000000000005</v>
      </c>
      <c r="E62">
        <f t="shared" si="2"/>
        <v>1.4451326206513055</v>
      </c>
      <c r="F62">
        <f t="shared" si="3"/>
        <v>7.915815088305869</v>
      </c>
      <c r="H62" s="1" t="str">
        <f>[1]!complex(0,($E$8*F62))</f>
        <v>5.59648126743225i</v>
      </c>
      <c r="I62" t="str">
        <f>[1]!complex((1-$E$8^2)^0.5,F62)</f>
        <v>0.707213546250353+7.91581508830587i</v>
      </c>
      <c r="J62" t="str">
        <f>[1]!imdiv(H62,I62)</f>
        <v>0.701401437743299+6.26645004459921E-002i</v>
      </c>
      <c r="L62">
        <f>[1]!imabs(J62)</f>
        <v>0.7041951551129223</v>
      </c>
      <c r="M62">
        <f t="shared" si="4"/>
        <v>-3.046139344332921</v>
      </c>
      <c r="O62">
        <f t="shared" si="7"/>
        <v>0.7100064672349733</v>
      </c>
      <c r="P62">
        <f t="shared" si="6"/>
        <v>-2.974753908106655</v>
      </c>
    </row>
    <row r="63" spans="3:16" ht="12.75">
      <c r="C63">
        <f t="shared" si="9"/>
        <v>2.8000000000000016</v>
      </c>
      <c r="D63">
        <f t="shared" si="8"/>
        <v>0.9333333333333339</v>
      </c>
      <c r="E63">
        <f t="shared" si="2"/>
        <v>1.4660765716752377</v>
      </c>
      <c r="F63">
        <f t="shared" si="3"/>
        <v>9.514364454222669</v>
      </c>
      <c r="H63" s="1" t="str">
        <f>[1]!complex(0,($E$8*F63))</f>
        <v>6.72665566913543i</v>
      </c>
      <c r="I63" t="str">
        <f>[1]!complex((1-$E$8^2)^0.5,F63)</f>
        <v>0.707213546250353+9.51436445422267i</v>
      </c>
      <c r="J63" t="str">
        <f>[1]!imdiv(H63,I63)</f>
        <v>0.703115205369928+5.2263354026923E-002i</v>
      </c>
      <c r="L63">
        <f>[1]!imabs(J63)</f>
        <v>0.705054927077699</v>
      </c>
      <c r="M63">
        <f t="shared" si="4"/>
        <v>-3.0355409623695295</v>
      </c>
      <c r="O63">
        <f t="shared" si="7"/>
        <v>0.709152698509609</v>
      </c>
      <c r="P63">
        <f t="shared" si="6"/>
        <v>-2.985204803254418</v>
      </c>
    </row>
    <row r="64" spans="3:16" ht="12.75">
      <c r="C64">
        <f t="shared" si="9"/>
        <v>2.8400000000000016</v>
      </c>
      <c r="D64">
        <f t="shared" si="8"/>
        <v>0.9466666666666672</v>
      </c>
      <c r="E64">
        <f t="shared" si="2"/>
        <v>1.4870205226991695</v>
      </c>
      <c r="F64">
        <f t="shared" si="3"/>
        <v>11.908682389101179</v>
      </c>
      <c r="H64" s="1" t="str">
        <f>[1]!complex(0,($E$8*F64))</f>
        <v>8.41943844909453i</v>
      </c>
      <c r="I64" t="str">
        <f>[1]!complex((1-$E$8^2)^0.5,F64)</f>
        <v>0.707213546250353+11.9086823891012i</v>
      </c>
      <c r="J64" t="str">
        <f>[1]!imdiv(H64,I64)</f>
        <v>0.704515355952905+4.18386171527485E-002i</v>
      </c>
      <c r="L64">
        <f>[1]!imabs(J64)</f>
        <v>0.7057565845663097</v>
      </c>
      <c r="M64">
        <f t="shared" si="4"/>
        <v>-3.026901225647809</v>
      </c>
      <c r="O64">
        <f t="shared" si="7"/>
        <v>0.708454404560588</v>
      </c>
      <c r="P64">
        <f t="shared" si="6"/>
        <v>-2.993761905788053</v>
      </c>
    </row>
    <row r="65" spans="3:16" ht="12.75">
      <c r="C65">
        <f t="shared" si="9"/>
        <v>2.8800000000000017</v>
      </c>
      <c r="D65">
        <f t="shared" si="8"/>
        <v>0.9600000000000005</v>
      </c>
      <c r="E65">
        <f t="shared" si="2"/>
        <v>1.5079644737231015</v>
      </c>
      <c r="F65">
        <f t="shared" si="3"/>
        <v>15.894544843865493</v>
      </c>
      <c r="H65" s="1" t="str">
        <f>[1]!complex(0,($E$8*F65))</f>
        <v>11.2374432046129i</v>
      </c>
      <c r="I65" t="str">
        <f>[1]!complex((1-$E$8^2)^0.5,F65)</f>
        <v>0.707213546250353+15.8945448438655i</v>
      </c>
      <c r="J65" t="str">
        <f>[1]!imdiv(H65,I65)</f>
        <v>0.705603099639404+3.13951783610726E-002i</v>
      </c>
      <c r="L65">
        <f>[1]!imabs(J65)</f>
        <v>0.7063012044765734</v>
      </c>
      <c r="M65">
        <f t="shared" si="4"/>
        <v>-3.0202010626565796</v>
      </c>
      <c r="O65">
        <f t="shared" si="7"/>
        <v>0.7079114411809867</v>
      </c>
      <c r="P65">
        <f t="shared" si="6"/>
        <v>-3.0004213719675423</v>
      </c>
    </row>
    <row r="66" spans="3:16" ht="12.75">
      <c r="C66">
        <f t="shared" si="9"/>
        <v>2.9200000000000017</v>
      </c>
      <c r="D66">
        <f t="shared" si="8"/>
        <v>0.9733333333333339</v>
      </c>
      <c r="E66">
        <f t="shared" si="2"/>
        <v>1.5289084247470337</v>
      </c>
      <c r="F66">
        <f t="shared" si="3"/>
        <v>23.859277196243504</v>
      </c>
      <c r="H66" s="1" t="str">
        <f>[1]!complex(0,($E$8*F66))</f>
        <v>16.8685089777442i</v>
      </c>
      <c r="I66" t="str">
        <f>[1]!complex((1-$E$8^2)^0.5,F66)</f>
        <v>0.707213546250353+23.8592771962435i</v>
      </c>
      <c r="J66" t="str">
        <f>[1]!imdiv(H66,I66)</f>
        <v>0.706379381681824+2.09378122986889E-002i</v>
      </c>
      <c r="L66">
        <f>[1]!imabs(J66)</f>
        <v>0.7066896227121573</v>
      </c>
      <c r="M66">
        <f t="shared" si="4"/>
        <v>-3.015425719536504</v>
      </c>
      <c r="O66">
        <f t="shared" si="7"/>
        <v>0.7075236937028673</v>
      </c>
      <c r="P66">
        <f t="shared" si="6"/>
        <v>-3.005180236296437</v>
      </c>
    </row>
    <row r="67" spans="3:16" ht="12.75">
      <c r="C67">
        <f t="shared" si="9"/>
        <v>2.9600000000000017</v>
      </c>
      <c r="D67">
        <f t="shared" si="8"/>
        <v>0.9866666666666672</v>
      </c>
      <c r="E67">
        <f t="shared" si="2"/>
        <v>1.5498523757709655</v>
      </c>
      <c r="F67">
        <f t="shared" si="3"/>
        <v>47.73950140639736</v>
      </c>
      <c r="H67" s="1" t="str">
        <f>[1]!complex(0,($E$8*F67))</f>
        <v>33.7518274943229i</v>
      </c>
      <c r="I67" t="str">
        <f>[1]!complex((1-$E$8^2)^0.5,F67)</f>
        <v>0.707213546250353+47.7395014063974i</v>
      </c>
      <c r="J67" t="str">
        <f>[1]!imdiv(H67,I67)</f>
        <v>0.706844879391449+1.04712085186617E-002i</v>
      </c>
      <c r="L67">
        <f>[1]!imabs(J67)</f>
        <v>0.7069224354409426</v>
      </c>
      <c r="M67">
        <f t="shared" si="4"/>
        <v>-3.0125647002417324</v>
      </c>
      <c r="O67">
        <f t="shared" si="7"/>
        <v>0.7072910788849569</v>
      </c>
      <c r="P67">
        <f t="shared" si="6"/>
        <v>-3.008036393432905</v>
      </c>
    </row>
    <row r="68" spans="3:16" ht="12.75">
      <c r="C68">
        <f t="shared" si="9"/>
        <v>3.0000000000000018</v>
      </c>
      <c r="D68">
        <f t="shared" si="8"/>
        <v>1.0000000000000007</v>
      </c>
      <c r="E68">
        <f t="shared" si="2"/>
        <v>1.5707963267948977</v>
      </c>
      <c r="F68">
        <f t="shared" si="3"/>
        <v>-953320107168452.2</v>
      </c>
      <c r="H68" s="1" t="str">
        <f>[1]!complex(0,($E$8*F68))</f>
        <v>-673997315768096i</v>
      </c>
      <c r="I68" t="str">
        <f>[1]!complex((1-$E$8^2)^0.5,F68)</f>
        <v>0.707213546250353-953320107168452i</v>
      </c>
      <c r="J68" t="str">
        <f>[1]!imdiv(H68,I68)</f>
        <v>0.707-5.24482777022398E-016i</v>
      </c>
      <c r="L68">
        <f>[1]!imabs(J68)</f>
        <v>0.707</v>
      </c>
      <c r="M68">
        <f t="shared" si="4"/>
        <v>-3.0116117240620124</v>
      </c>
      <c r="O68">
        <f t="shared" si="7"/>
        <v>0.7072135462503529</v>
      </c>
      <c r="P68">
        <f t="shared" si="6"/>
        <v>-3.008988585311569</v>
      </c>
    </row>
    <row r="69" spans="3:16" ht="12.75">
      <c r="C69">
        <f t="shared" si="9"/>
        <v>3.040000000000002</v>
      </c>
      <c r="D69">
        <f t="shared" si="8"/>
        <v>1.0133333333333339</v>
      </c>
      <c r="E69">
        <f t="shared" si="2"/>
        <v>1.5917402778188294</v>
      </c>
      <c r="F69">
        <f t="shared" si="3"/>
        <v>-47.739501406393586</v>
      </c>
      <c r="H69" s="1" t="str">
        <f>[1]!complex(0,($E$8*F69))</f>
        <v>-33.7518274943203i</v>
      </c>
      <c r="I69" t="str">
        <f>[1]!complex((1-$E$8^2)^0.5,F69)</f>
        <v>0.707213546250353-47.7395014063936i</v>
      </c>
      <c r="J69" t="str">
        <f>[1]!imdiv(H69,I69)</f>
        <v>0.706844879391451-1.04712085186625E-002i</v>
      </c>
      <c r="L69">
        <f>[1]!imabs(J69)</f>
        <v>0.7069224354409446</v>
      </c>
      <c r="M69">
        <f t="shared" si="4"/>
        <v>-3.0125647002417075</v>
      </c>
      <c r="O69">
        <f t="shared" si="7"/>
        <v>0.7072910788849549</v>
      </c>
      <c r="P69">
        <f t="shared" si="6"/>
        <v>-3.0080363934329295</v>
      </c>
    </row>
    <row r="70" spans="3:16" ht="12.75">
      <c r="C70">
        <f t="shared" si="9"/>
        <v>3.080000000000002</v>
      </c>
      <c r="D70">
        <f t="shared" si="8"/>
        <v>1.0266666666666673</v>
      </c>
      <c r="E70">
        <f t="shared" si="2"/>
        <v>1.6126842288427614</v>
      </c>
      <c r="F70">
        <f t="shared" si="3"/>
        <v>-23.859277196242434</v>
      </c>
      <c r="H70" s="1" t="str">
        <f>[1]!complex(0,($E$8*F70))</f>
        <v>-16.8685089777434i</v>
      </c>
      <c r="I70" t="str">
        <f>[1]!complex((1-$E$8^2)^0.5,F70)</f>
        <v>0.707213546250353-23.8592771962424i</v>
      </c>
      <c r="J70" t="str">
        <f>[1]!imdiv(H70,I70)</f>
        <v>0.706379381681823-2.09378122986898E-002i</v>
      </c>
      <c r="L70">
        <f>[1]!imabs(J70)</f>
        <v>0.7066896227121563</v>
      </c>
      <c r="M70">
        <f t="shared" si="4"/>
        <v>-3.015425719536516</v>
      </c>
      <c r="O70">
        <f t="shared" si="7"/>
        <v>0.7075236937028683</v>
      </c>
      <c r="P70">
        <f t="shared" si="6"/>
        <v>-3.005180236296425</v>
      </c>
    </row>
    <row r="71" spans="3:16" ht="12.75">
      <c r="C71">
        <f t="shared" si="9"/>
        <v>3.120000000000002</v>
      </c>
      <c r="D71">
        <f t="shared" si="8"/>
        <v>1.0400000000000007</v>
      </c>
      <c r="E71">
        <f t="shared" si="2"/>
        <v>1.6336281798666936</v>
      </c>
      <c r="F71">
        <f t="shared" si="3"/>
        <v>-15.894544843865015</v>
      </c>
      <c r="H71" s="1" t="str">
        <f>[1]!complex(0,($E$8*F71))</f>
        <v>-11.2374432046126i</v>
      </c>
      <c r="I71" t="str">
        <f>[1]!complex((1-$E$8^2)^0.5,F71)</f>
        <v>0.707213546250353-15.894544843865i</v>
      </c>
      <c r="J71" t="str">
        <f>[1]!imdiv(H71,I71)</f>
        <v>0.705603099639407-3.13951783610737E-002i</v>
      </c>
      <c r="L71">
        <f>[1]!imabs(J71)</f>
        <v>0.7063012044765764</v>
      </c>
      <c r="M71">
        <f t="shared" si="4"/>
        <v>-3.0202010626565428</v>
      </c>
      <c r="O71">
        <f t="shared" si="7"/>
        <v>0.7079114411809837</v>
      </c>
      <c r="P71">
        <f t="shared" si="6"/>
        <v>-3.0004213719675787</v>
      </c>
    </row>
    <row r="72" spans="3:16" ht="12.75">
      <c r="C72">
        <f t="shared" si="9"/>
        <v>3.160000000000002</v>
      </c>
      <c r="D72">
        <f t="shared" si="8"/>
        <v>1.053333333333334</v>
      </c>
      <c r="E72">
        <f t="shared" si="2"/>
        <v>1.6545721308906252</v>
      </c>
      <c r="F72">
        <f t="shared" si="3"/>
        <v>-11.908682389100973</v>
      </c>
      <c r="H72" s="1" t="str">
        <f>[1]!complex(0,($E$8*F72))</f>
        <v>-8.41943844909439i</v>
      </c>
      <c r="I72" t="str">
        <f>[1]!complex((1-$E$8^2)^0.5,F72)</f>
        <v>0.707213546250353-11.908682389101i</v>
      </c>
      <c r="J72" t="str">
        <f>[1]!imdiv(H72,I72)</f>
        <v>0.704515355952905-4.18386171527492E-002i</v>
      </c>
      <c r="L72">
        <f>[1]!imabs(J72)</f>
        <v>0.7057565845663099</v>
      </c>
      <c r="M72">
        <f t="shared" si="4"/>
        <v>-3.0269012256478076</v>
      </c>
      <c r="O72">
        <f t="shared" si="7"/>
        <v>0.7084544045605878</v>
      </c>
      <c r="P72">
        <f t="shared" si="6"/>
        <v>-2.993761905788055</v>
      </c>
    </row>
    <row r="73" spans="3:16" ht="12.75">
      <c r="C73">
        <f t="shared" si="9"/>
        <v>3.200000000000002</v>
      </c>
      <c r="D73">
        <f t="shared" si="8"/>
        <v>1.0666666666666673</v>
      </c>
      <c r="E73">
        <f t="shared" si="2"/>
        <v>1.6755160819145574</v>
      </c>
      <c r="F73">
        <f t="shared" si="3"/>
        <v>-9.514364454222497</v>
      </c>
      <c r="H73" s="1" t="str">
        <f>[1]!complex(0,($E$8*F73))</f>
        <v>-6.7266556691353i</v>
      </c>
      <c r="I73" t="str">
        <f>[1]!complex((1-$E$8^2)^0.5,F73)</f>
        <v>0.707213546250353-9.5143644542225i</v>
      </c>
      <c r="J73" t="str">
        <f>[1]!imdiv(H73,I73)</f>
        <v>0.703115205369927-5.22633540269239E-002i</v>
      </c>
      <c r="L73">
        <f>[1]!imabs(J73)</f>
        <v>0.7050549270776981</v>
      </c>
      <c r="M73">
        <f t="shared" si="4"/>
        <v>-3.0355409623695406</v>
      </c>
      <c r="O73">
        <f t="shared" si="7"/>
        <v>0.7091526985096099</v>
      </c>
      <c r="P73">
        <f t="shared" si="6"/>
        <v>-2.9852048032544074</v>
      </c>
    </row>
    <row r="74" spans="3:16" ht="12.75">
      <c r="C74">
        <f t="shared" si="9"/>
        <v>3.240000000000002</v>
      </c>
      <c r="D74">
        <f t="shared" si="8"/>
        <v>1.0800000000000007</v>
      </c>
      <c r="E74">
        <f t="shared" si="2"/>
        <v>1.6964600329384893</v>
      </c>
      <c r="F74">
        <f t="shared" si="3"/>
        <v>-7.915815088305763</v>
      </c>
      <c r="H74" s="1" t="str">
        <f>[1]!complex(0,($E$8*F74))</f>
        <v>-5.59648126743217i</v>
      </c>
      <c r="I74" t="str">
        <f>[1]!complex((1-$E$8^2)^0.5,F74)</f>
        <v>0.707213546250353-7.91581508830576i</v>
      </c>
      <c r="J74" t="str">
        <f>[1]!imdiv(H74,I74)</f>
        <v>0.701401437743298-6.26645004459929E-002i</v>
      </c>
      <c r="L74">
        <f>[1]!imabs(J74)</f>
        <v>0.7041951551129213</v>
      </c>
      <c r="M74">
        <f t="shared" si="4"/>
        <v>-3.046139344332933</v>
      </c>
      <c r="O74">
        <f t="shared" si="7"/>
        <v>0.7100064672349744</v>
      </c>
      <c r="P74">
        <f t="shared" si="6"/>
        <v>-2.974753908106641</v>
      </c>
    </row>
    <row r="75" spans="3:16" ht="12.75">
      <c r="C75">
        <f t="shared" si="9"/>
        <v>3.280000000000002</v>
      </c>
      <c r="D75">
        <f t="shared" si="8"/>
        <v>1.093333333333334</v>
      </c>
      <c r="E75">
        <f t="shared" si="2"/>
        <v>1.717403983962421</v>
      </c>
      <c r="F75">
        <f t="shared" si="3"/>
        <v>-6.771986744102394</v>
      </c>
      <c r="H75" s="1" t="str">
        <f>[1]!complex(0,($E$8*F75))</f>
        <v>-4.78779462808039i</v>
      </c>
      <c r="I75" t="str">
        <f>[1]!complex((1-$E$8^2)^0.5,F75)</f>
        <v>0.707213546250353-6.77198674410239i</v>
      </c>
      <c r="J75" t="str">
        <f>[1]!imdiv(H75,I75)</f>
        <v>0.69937258203823-7.30370248176086E-002i</v>
      </c>
      <c r="L75">
        <f>[1]!imabs(J75)</f>
        <v>0.7031759491770383</v>
      </c>
      <c r="M75">
        <f t="shared" si="4"/>
        <v>-3.058719838273965</v>
      </c>
      <c r="O75">
        <f t="shared" si="7"/>
        <v>0.711015882030051</v>
      </c>
      <c r="P75">
        <f t="shared" si="6"/>
        <v>-2.9624139656866104</v>
      </c>
    </row>
    <row r="76" spans="3:16" ht="12.75">
      <c r="C76">
        <f t="shared" si="9"/>
        <v>3.320000000000002</v>
      </c>
      <c r="D76">
        <f t="shared" si="8"/>
        <v>1.1066666666666674</v>
      </c>
      <c r="E76">
        <f t="shared" si="2"/>
        <v>1.7383479349863533</v>
      </c>
      <c r="F76">
        <f t="shared" si="3"/>
        <v>-5.912355021465759</v>
      </c>
      <c r="H76" s="1" t="str">
        <f>[1]!complex(0,($E$8*F76))</f>
        <v>-4.18003500017629i</v>
      </c>
      <c r="I76" t="str">
        <f>[1]!complex((1-$E$8^2)^0.5,F76)</f>
        <v>0.707213546250353-5.91235502146576i</v>
      </c>
      <c r="J76" t="str">
        <f>[1]!imdiv(H76,I76)</f>
        <v>0.697026911368977-8.33757228771718E-002i</v>
      </c>
      <c r="L76">
        <f>[1]!imabs(J76)</f>
        <v>0.701995745241997</v>
      </c>
      <c r="M76">
        <f t="shared" si="4"/>
        <v>-3.0733104019486883</v>
      </c>
      <c r="O76">
        <f t="shared" si="7"/>
        <v>0.7121811382381122</v>
      </c>
      <c r="P76">
        <f t="shared" si="6"/>
        <v>-2.948190651639699</v>
      </c>
    </row>
    <row r="77" spans="3:16" ht="12.75">
      <c r="C77">
        <f t="shared" si="9"/>
        <v>3.360000000000002</v>
      </c>
      <c r="D77">
        <f t="shared" si="8"/>
        <v>1.1200000000000008</v>
      </c>
      <c r="E77">
        <f t="shared" si="2"/>
        <v>1.7592918860102853</v>
      </c>
      <c r="F77">
        <f t="shared" si="3"/>
        <v>-5.242183581113146</v>
      </c>
      <c r="H77" s="1" t="str">
        <f>[1]!complex(0,($E$8*F77))</f>
        <v>-3.70622379184699i</v>
      </c>
      <c r="I77" t="str">
        <f>[1]!complex((1-$E$8^2)^0.5,F77)</f>
        <v>0.707213546250353-5.24218358111315i</v>
      </c>
      <c r="J77" t="str">
        <f>[1]!imdiv(H77,I77)</f>
        <v>0.694362449150005-9.36751875336233E-002i</v>
      </c>
      <c r="L77">
        <f>[1]!imabs(J77)</f>
        <v>0.7006527324923901</v>
      </c>
      <c r="M77">
        <f t="shared" si="4"/>
        <v>-3.0899435987554162</v>
      </c>
      <c r="O77">
        <f t="shared" si="7"/>
        <v>0.7135024516082248</v>
      </c>
      <c r="P77">
        <f t="shared" si="6"/>
        <v>-2.932090606050606</v>
      </c>
    </row>
    <row r="78" spans="3:16" ht="12.75">
      <c r="C78">
        <f t="shared" si="9"/>
        <v>3.400000000000002</v>
      </c>
      <c r="D78">
        <f t="shared" si="8"/>
        <v>1.133333333333334</v>
      </c>
      <c r="E78">
        <f t="shared" si="2"/>
        <v>1.780235837034217</v>
      </c>
      <c r="F78">
        <f t="shared" si="3"/>
        <v>-4.704630109478433</v>
      </c>
      <c r="H78" s="1" t="str">
        <f>[1]!complex(0,($E$8*F78))</f>
        <v>-3.32617348740125i</v>
      </c>
      <c r="I78" t="str">
        <f>[1]!complex((1-$E$8^2)^0.5,F78)</f>
        <v>0.707213546250353-4.70463010947843i</v>
      </c>
      <c r="J78" t="str">
        <f>[1]!imdiv(H78,I78)</f>
        <v>0.69137697646346-0.103929778099978i</v>
      </c>
      <c r="L78">
        <f>[1]!imabs(J78)</f>
        <v>0.6991448507710447</v>
      </c>
      <c r="M78">
        <f t="shared" si="4"/>
        <v>-3.1086567319133147</v>
      </c>
      <c r="O78">
        <f t="shared" si="7"/>
        <v>0.7149800540157282</v>
      </c>
      <c r="P78">
        <f t="shared" si="6"/>
        <v>-2.9141214731177807</v>
      </c>
    </row>
    <row r="79" spans="3:16" ht="12.75">
      <c r="C79">
        <f t="shared" si="9"/>
        <v>3.440000000000002</v>
      </c>
      <c r="D79">
        <f t="shared" si="8"/>
        <v>1.1466666666666674</v>
      </c>
      <c r="E79">
        <f t="shared" si="2"/>
        <v>1.8011797880581493</v>
      </c>
      <c r="F79">
        <f t="shared" si="3"/>
        <v>-4.263521756678099</v>
      </c>
      <c r="H79" s="1" t="str">
        <f>[1]!complex(0,($E$8*F79))</f>
        <v>-3.01430988197142i</v>
      </c>
      <c r="I79" t="str">
        <f>[1]!complex((1-$E$8^2)^0.5,F79)</f>
        <v>0.707213546250353-4.2635217566781i</v>
      </c>
      <c r="J79" t="str">
        <f>[1]!imdiv(H79,I79)</f>
        <v>0.688068040762222-0.114133588835753i</v>
      </c>
      <c r="L79">
        <f>[1]!imabs(J79)</f>
        <v>0.6974697877463163</v>
      </c>
      <c r="M79">
        <f t="shared" si="4"/>
        <v>-3.1294919990582692</v>
      </c>
      <c r="O79">
        <f t="shared" si="7"/>
        <v>0.7166141885150673</v>
      </c>
      <c r="P79">
        <f t="shared" si="6"/>
        <v>-2.8942919464850214</v>
      </c>
    </row>
    <row r="80" spans="3:16" ht="12.75">
      <c r="C80">
        <f t="shared" si="9"/>
        <v>3.480000000000002</v>
      </c>
      <c r="D80">
        <f t="shared" si="8"/>
        <v>1.1600000000000008</v>
      </c>
      <c r="E80">
        <f t="shared" si="2"/>
        <v>1.8221237390820813</v>
      </c>
      <c r="F80">
        <f t="shared" si="3"/>
        <v>-3.89474285492984</v>
      </c>
      <c r="H80" s="1" t="str">
        <f>[1]!complex(0,($E$8*F80))</f>
        <v>-2.7535831984354i</v>
      </c>
      <c r="I80" t="str">
        <f>[1]!complex((1-$E$8^2)^0.5,F80)</f>
        <v>0.707213546250353-3.89474285492984i</v>
      </c>
      <c r="J80" t="str">
        <f>[1]!imdiv(H80,I80)</f>
        <v>0.684432966046091-0.124280416735452i</v>
      </c>
      <c r="L80">
        <f>[1]!imabs(J80)</f>
        <v>0.6956249758271962</v>
      </c>
      <c r="M80">
        <f t="shared" si="4"/>
        <v>-3.1524966682569397</v>
      </c>
      <c r="O80">
        <f t="shared" si="7"/>
        <v>0.7184051036883109</v>
      </c>
      <c r="P80">
        <f t="shared" si="6"/>
        <v>-2.8726118203618807</v>
      </c>
    </row>
    <row r="81" spans="3:16" ht="12.75">
      <c r="C81">
        <f t="shared" si="9"/>
        <v>3.5200000000000022</v>
      </c>
      <c r="D81">
        <f t="shared" si="8"/>
        <v>1.173333333333334</v>
      </c>
      <c r="E81">
        <f t="shared" si="2"/>
        <v>1.843067690106013</v>
      </c>
      <c r="F81">
        <f t="shared" si="3"/>
        <v>-3.581597535629841</v>
      </c>
      <c r="H81" s="1" t="str">
        <f>[1]!complex(0,($E$8*F81))</f>
        <v>-2.5321894576903i</v>
      </c>
      <c r="I81" t="str">
        <f>[1]!complex((1-$E$8^2)^0.5,F81)</f>
        <v>0.707213546250353-3.58159753562984i</v>
      </c>
      <c r="J81" t="str">
        <f>[1]!imdiv(H81,I81)</f>
        <v>0.680468864667589-0.13436372850583i</v>
      </c>
      <c r="L81">
        <f>[1]!imabs(J81)</f>
        <v>0.6936075888569747</v>
      </c>
      <c r="M81">
        <f t="shared" si="4"/>
        <v>-3.1777232765919945</v>
      </c>
      <c r="O81">
        <f t="shared" si="7"/>
        <v>0.720353047248371</v>
      </c>
      <c r="P81">
        <f t="shared" si="6"/>
        <v>-2.849092046574887</v>
      </c>
    </row>
    <row r="82" spans="3:16" ht="12.75">
      <c r="C82">
        <f t="shared" si="9"/>
        <v>3.5600000000000023</v>
      </c>
      <c r="D82">
        <f aca="true" t="shared" si="10" ref="D82:D113">C82/E$9</f>
        <v>1.1866666666666674</v>
      </c>
      <c r="E82">
        <f t="shared" si="2"/>
        <v>1.864011641129945</v>
      </c>
      <c r="F82">
        <f t="shared" si="3"/>
        <v>-3.3121597957472573</v>
      </c>
      <c r="H82" s="1" t="str">
        <f>[1]!complex(0,($E$8*F82))</f>
        <v>-2.34169697559331i</v>
      </c>
      <c r="I82" t="str">
        <f>[1]!complex((1-$E$8^2)^0.5,F82)</f>
        <v>0.707213546250353-3.31215979574726i</v>
      </c>
      <c r="J82" t="str">
        <f>[1]!imdiv(H82,I82)</f>
        <v>0.676172650943768-0.144376626684933i</v>
      </c>
      <c r="L82">
        <f>[1]!imabs(J82)</f>
        <v>0.6914145386215444</v>
      </c>
      <c r="M82">
        <f t="shared" si="4"/>
        <v>-3.20522985263455</v>
      </c>
      <c r="O82">
        <f t="shared" si="7"/>
        <v>0.7224582588515109</v>
      </c>
      <c r="P82">
        <f t="shared" si="6"/>
        <v>-2.823744797701848</v>
      </c>
    </row>
    <row r="83" spans="3:16" ht="12.75">
      <c r="C83">
        <f aca="true" t="shared" si="11" ref="C83:C118">C82+0.01*(E$12-E$11)</f>
        <v>3.6000000000000023</v>
      </c>
      <c r="D83">
        <f t="shared" si="10"/>
        <v>1.2000000000000008</v>
      </c>
      <c r="E83">
        <f aca="true" t="shared" si="12" ref="E83:E118">D83*PI()/2</f>
        <v>1.8849555921538772</v>
      </c>
      <c r="F83">
        <f aca="true" t="shared" si="13" ref="F83:F118">TAN(E83)</f>
        <v>-3.0776835371752402</v>
      </c>
      <c r="H83" s="1" t="str">
        <f>[1]!complex(0,($E$8*F83))</f>
        <v>-2.17592226078289i</v>
      </c>
      <c r="I83" t="str">
        <f>[1]!complex((1-$E$8^2)^0.5,F83)</f>
        <v>0.707213546250353-3.07768353717524i</v>
      </c>
      <c r="J83" t="str">
        <f>[1]!imdiv(H83,I83)</f>
        <v>0.671541056771061-0.154311814868291i</v>
      </c>
      <c r="L83">
        <f>[1]!imabs(J83)</f>
        <v>0.6890424712143215</v>
      </c>
      <c r="M83">
        <f aca="true" t="shared" si="14" ref="M83:M118">20*LOG(L83)</f>
        <v>-3.23508016429884</v>
      </c>
      <c r="O83">
        <f t="shared" si="7"/>
        <v>0.7247209620694443</v>
      </c>
      <c r="P83">
        <f aca="true" t="shared" si="15" ref="P83:P118">20*LOG(O83)</f>
        <v>-2.796583536448613</v>
      </c>
    </row>
    <row r="84" spans="3:16" ht="12.75">
      <c r="C84">
        <f t="shared" si="11"/>
        <v>3.6400000000000023</v>
      </c>
      <c r="D84">
        <f t="shared" si="10"/>
        <v>1.213333333333334</v>
      </c>
      <c r="E84">
        <f t="shared" si="12"/>
        <v>1.905899543177809</v>
      </c>
      <c r="F84">
        <f t="shared" si="13"/>
        <v>-2.8716088408568976</v>
      </c>
      <c r="H84" s="1" t="str">
        <f>[1]!complex(0,($E$8*F84))</f>
        <v>-2.03022745048583i</v>
      </c>
      <c r="I84" t="str">
        <f>[1]!complex((1-$E$8^2)^0.5,F84)</f>
        <v>0.707213546250353-2.8716088408569i</v>
      </c>
      <c r="J84" t="str">
        <f>[1]!imdiv(H84,I84)</f>
        <v>0.666570649461725-0.164161562022339i</v>
      </c>
      <c r="L84">
        <f>[1]!imabs(J84)</f>
        <v>0.6864877633064118</v>
      </c>
      <c r="M84">
        <f t="shared" si="14"/>
        <v>-3.267343993770041</v>
      </c>
      <c r="O84">
        <f t="shared" si="7"/>
        <v>0.7271413554671196</v>
      </c>
      <c r="P84">
        <f t="shared" si="15"/>
        <v>-2.7676230914325513</v>
      </c>
    </row>
    <row r="85" spans="3:16" ht="12.75">
      <c r="C85">
        <f t="shared" si="11"/>
        <v>3.6800000000000024</v>
      </c>
      <c r="D85">
        <f t="shared" si="10"/>
        <v>1.2266666666666675</v>
      </c>
      <c r="E85">
        <f t="shared" si="12"/>
        <v>1.926843494201741</v>
      </c>
      <c r="F85">
        <f t="shared" si="13"/>
        <v>-2.688918967235928</v>
      </c>
      <c r="H85" s="1" t="str">
        <f>[1]!complex(0,($E$8*F85))</f>
        <v>-1.9010657098358i</v>
      </c>
      <c r="I85" t="str">
        <f>[1]!complex((1-$E$8^2)^0.5,F85)</f>
        <v>0.707213546250353-2.68891896723593i</v>
      </c>
      <c r="J85" t="str">
        <f>[1]!imdiv(H85,I85)</f>
        <v>0.661257852042737-0.173917665882567i</v>
      </c>
      <c r="L85">
        <f>[1]!imabs(J85)</f>
        <v>0.68374651837813</v>
      </c>
      <c r="M85">
        <f t="shared" si="14"/>
        <v>-3.3020974414120356</v>
      </c>
      <c r="O85">
        <f t="shared" si="7"/>
        <v>0.7297196027281887</v>
      </c>
      <c r="P85">
        <f t="shared" si="15"/>
        <v>-2.736879739539419</v>
      </c>
    </row>
    <row r="86" spans="3:16" ht="12.75">
      <c r="C86">
        <f t="shared" si="11"/>
        <v>3.7200000000000024</v>
      </c>
      <c r="D86">
        <f t="shared" si="10"/>
        <v>1.2400000000000009</v>
      </c>
      <c r="E86">
        <f t="shared" si="12"/>
        <v>1.9477874452256732</v>
      </c>
      <c r="F86">
        <f t="shared" si="13"/>
        <v>-2.525711689447295</v>
      </c>
      <c r="H86" s="1" t="str">
        <f>[1]!complex(0,($E$8*F86))</f>
        <v>-1.78567816443924i</v>
      </c>
      <c r="I86" t="str">
        <f>[1]!complex((1-$E$8^2)^0.5,F86)</f>
        <v>0.707213546250353-2.5257116894473i</v>
      </c>
      <c r="J86" t="str">
        <f>[1]!imdiv(H86,I86)</f>
        <v>0.655598966281009-0.183571415454437i</v>
      </c>
      <c r="L86">
        <f>[1]!imabs(J86)</f>
        <v>0.6808145629763461</v>
      </c>
      <c r="M86">
        <f t="shared" si="14"/>
        <v>-3.339423260801237</v>
      </c>
      <c r="O86">
        <f t="shared" si="7"/>
        <v>0.732455821766287</v>
      </c>
      <c r="P86">
        <f t="shared" si="15"/>
        <v>-2.7043712950190386</v>
      </c>
    </row>
    <row r="87" spans="3:16" ht="12.75">
      <c r="C87">
        <f t="shared" si="11"/>
        <v>3.7600000000000025</v>
      </c>
      <c r="D87">
        <f t="shared" si="10"/>
        <v>1.253333333333334</v>
      </c>
      <c r="E87">
        <f t="shared" si="12"/>
        <v>1.968731396249605</v>
      </c>
      <c r="F87">
        <f t="shared" si="13"/>
        <v>-2.3789059945397577</v>
      </c>
      <c r="H87" s="1" t="str">
        <f>[1]!complex(0,($E$8*F87))</f>
        <v>-1.68188653813961i</v>
      </c>
      <c r="I87" t="str">
        <f>[1]!complex((1-$E$8^2)^0.5,F87)</f>
        <v>0.707213546250353-2.37890599453976i</v>
      </c>
      <c r="J87" t="str">
        <f>[1]!imdiv(H87,I87)</f>
        <v>0.649590198722196-0.193113552659181i</v>
      </c>
      <c r="L87">
        <f>[1]!imabs(J87)</f>
        <v>0.6776874430713561</v>
      </c>
      <c r="M87">
        <f t="shared" si="14"/>
        <v>-3.37941122730109</v>
      </c>
      <c r="O87">
        <f t="shared" si="7"/>
        <v>0.735350072756784</v>
      </c>
      <c r="P87">
        <f t="shared" si="15"/>
        <v>-2.670117205478734</v>
      </c>
    </row>
    <row r="88" spans="3:16" ht="12.75">
      <c r="C88">
        <f t="shared" si="11"/>
        <v>3.8000000000000025</v>
      </c>
      <c r="D88">
        <f t="shared" si="10"/>
        <v>1.2666666666666675</v>
      </c>
      <c r="E88">
        <f t="shared" si="12"/>
        <v>1.989675347273537</v>
      </c>
      <c r="F88">
        <f t="shared" si="13"/>
        <v>-2.246036773904209</v>
      </c>
      <c r="H88" s="1" t="str">
        <f>[1]!complex(0,($E$8*F88))</f>
        <v>-1.58794799915028i</v>
      </c>
      <c r="I88" t="str">
        <f>[1]!complex((1-$E$8^2)^0.5,F88)</f>
        <v>0.707213546250353-2.24603677390421i</v>
      </c>
      <c r="J88" t="str">
        <f>[1]!imdiv(H88,I88)</f>
        <v>0.643227690054366-0.202534233194693i</v>
      </c>
      <c r="L88">
        <f>[1]!imabs(J88)</f>
        <v>0.6743604205975006</v>
      </c>
      <c r="M88">
        <f t="shared" si="14"/>
        <v>-3.422158542889367</v>
      </c>
      <c r="O88">
        <f t="shared" si="7"/>
        <v>0.7384023450203568</v>
      </c>
      <c r="P88">
        <f t="shared" si="15"/>
        <v>-2.6341386549250174</v>
      </c>
    </row>
    <row r="89" spans="3:16" ht="12.75">
      <c r="C89">
        <f t="shared" si="11"/>
        <v>3.8400000000000025</v>
      </c>
      <c r="D89">
        <f t="shared" si="10"/>
        <v>1.280000000000001</v>
      </c>
      <c r="E89">
        <f t="shared" si="12"/>
        <v>2.010619298297469</v>
      </c>
      <c r="F89">
        <f t="shared" si="13"/>
        <v>-2.125108173157195</v>
      </c>
      <c r="H89" s="1" t="str">
        <f>[1]!complex(0,($E$8*F89))</f>
        <v>-1.50245147842214i</v>
      </c>
      <c r="I89" t="str">
        <f>[1]!complex((1-$E$8^2)^0.5,F89)</f>
        <v>0.707213546250353-2.12510817315719i</v>
      </c>
      <c r="J89" t="str">
        <f>[1]!imdiv(H89,I89)</f>
        <v>0.636507548131526-0.211822986714341i</v>
      </c>
      <c r="L89">
        <f>[1]!imabs(J89)</f>
        <v>0.6708284702731323</v>
      </c>
      <c r="M89">
        <f t="shared" si="14"/>
        <v>-3.46777028028926</v>
      </c>
      <c r="O89">
        <f t="shared" si="7"/>
        <v>0.7416125426872238</v>
      </c>
      <c r="P89">
        <f t="shared" si="15"/>
        <v>-2.5964586739867856</v>
      </c>
    </row>
    <row r="90" spans="3:16" ht="12.75">
      <c r="C90">
        <f t="shared" si="11"/>
        <v>3.8800000000000026</v>
      </c>
      <c r="D90">
        <f t="shared" si="10"/>
        <v>1.2933333333333341</v>
      </c>
      <c r="E90">
        <f t="shared" si="12"/>
        <v>2.0315632493214006</v>
      </c>
      <c r="F90">
        <f t="shared" si="13"/>
        <v>-2.0144869370915806</v>
      </c>
      <c r="H90" s="1" t="str">
        <f>[1]!complex(0,($E$8*F90))</f>
        <v>-1.42424226452375i</v>
      </c>
      <c r="I90" t="str">
        <f>[1]!complex((1-$E$8^2)^0.5,F90)</f>
        <v>0.707213546250353-2.01448693709158i</v>
      </c>
      <c r="J90" t="str">
        <f>[1]!imdiv(H90,I90)</f>
        <v>0.629425885015594-0.220968676464249i</v>
      </c>
      <c r="L90">
        <f>[1]!imabs(J90)</f>
        <v>0.6670862768083493</v>
      </c>
      <c r="M90">
        <f t="shared" si="14"/>
        <v>-3.516359869835779</v>
      </c>
      <c r="O90">
        <f t="shared" si="7"/>
        <v>0.7449804690688033</v>
      </c>
      <c r="P90">
        <f t="shared" si="15"/>
        <v>-2.5571022574323043</v>
      </c>
    </row>
    <row r="91" spans="3:16" ht="12.75">
      <c r="C91">
        <f t="shared" si="11"/>
        <v>3.9200000000000026</v>
      </c>
      <c r="D91">
        <f t="shared" si="10"/>
        <v>1.3066666666666675</v>
      </c>
      <c r="E91">
        <f t="shared" si="12"/>
        <v>2.052507200345333</v>
      </c>
      <c r="F91">
        <f t="shared" si="13"/>
        <v>-1.9128235772661797</v>
      </c>
      <c r="H91" s="1" t="str">
        <f>[1]!complex(0,($E$8*F91))</f>
        <v>-1.35236626912719i</v>
      </c>
      <c r="I91" t="str">
        <f>[1]!complex((1-$E$8^2)^0.5,F91)</f>
        <v>0.707213546250353-1.91282357726618i</v>
      </c>
      <c r="J91" t="str">
        <f>[1]!imdiv(H91,I91)</f>
        <v>0.621978858418016-0.229959458562937i</v>
      </c>
      <c r="L91">
        <f>[1]!imabs(J91)</f>
        <v>0.6631282326228749</v>
      </c>
      <c r="M91">
        <f t="shared" si="14"/>
        <v>-3.568049632943377</v>
      </c>
      <c r="O91">
        <f t="shared" si="7"/>
        <v>0.748505809662465</v>
      </c>
      <c r="P91">
        <f t="shared" si="15"/>
        <v>-2.5160964890623045</v>
      </c>
    </row>
    <row r="92" spans="3:16" ht="12.75">
      <c r="C92">
        <f t="shared" si="11"/>
        <v>3.9600000000000026</v>
      </c>
      <c r="D92">
        <f t="shared" si="10"/>
        <v>1.320000000000001</v>
      </c>
      <c r="E92">
        <f t="shared" si="12"/>
        <v>2.073451151369265</v>
      </c>
      <c r="F92">
        <f t="shared" si="13"/>
        <v>-1.8189932472810597</v>
      </c>
      <c r="H92" s="1" t="str">
        <f>[1]!complex(0,($E$8*F92))</f>
        <v>-1.28602822582771i</v>
      </c>
      <c r="I92" t="str">
        <f>[1]!complex((1-$E$8^2)^0.5,F92)</f>
        <v>0.707213546250353-1.81899324728106i</v>
      </c>
      <c r="J92" t="str">
        <f>[1]!imdiv(H92,I92)</f>
        <v>0.614162717943396-0.238782741156813i</v>
      </c>
      <c r="L92">
        <f>[1]!imabs(J92)</f>
        <v>0.6589484362118033</v>
      </c>
      <c r="M92">
        <f t="shared" si="14"/>
        <v>-3.6229713665366567</v>
      </c>
      <c r="O92">
        <f t="shared" si="7"/>
        <v>0.7521881137149263</v>
      </c>
      <c r="P92">
        <f t="shared" si="15"/>
        <v>-2.473470674023642</v>
      </c>
    </row>
    <row r="93" spans="3:16" ht="12.75">
      <c r="C93">
        <f t="shared" si="11"/>
        <v>4.000000000000003</v>
      </c>
      <c r="D93">
        <f t="shared" si="10"/>
        <v>1.3333333333333341</v>
      </c>
      <c r="E93">
        <f t="shared" si="12"/>
        <v>2.0943951023931966</v>
      </c>
      <c r="F93">
        <f t="shared" si="13"/>
        <v>-1.732050807568873</v>
      </c>
      <c r="H93" s="1" t="str">
        <f>[1]!complex(0,($E$8*F93))</f>
        <v>-1.22455992095119i</v>
      </c>
      <c r="I93" t="str">
        <f>[1]!complex((1-$E$8^2)^0.5,F93)</f>
        <v>0.707213546250353-1.73205080756887i</v>
      </c>
      <c r="J93" t="str">
        <f>[1]!imdiv(H93,I93)</f>
        <v>0.605973856556473-0.247425143741498i</v>
      </c>
      <c r="L93">
        <f>[1]!imabs(J93)</f>
        <v>0.6545406913137073</v>
      </c>
      <c r="M93">
        <f t="shared" si="14"/>
        <v>-3.6812669833744067</v>
      </c>
      <c r="O93">
        <f aca="true" t="shared" si="16" ref="O93:O118">(1-L93^2)^0.5</f>
        <v>0.7560267742709739</v>
      </c>
      <c r="P93">
        <f t="shared" si="15"/>
        <v>-2.4292564785409394</v>
      </c>
    </row>
    <row r="94" spans="3:16" ht="12.75">
      <c r="C94">
        <f t="shared" si="11"/>
        <v>4.040000000000003</v>
      </c>
      <c r="D94">
        <f t="shared" si="10"/>
        <v>1.3466666666666676</v>
      </c>
      <c r="E94">
        <f t="shared" si="12"/>
        <v>2.1153390534171286</v>
      </c>
      <c r="F94">
        <f t="shared" si="13"/>
        <v>-1.6511962594297729</v>
      </c>
      <c r="H94" s="1" t="str">
        <f>[1]!complex(0,($E$8*F94))</f>
        <v>-1.16739575541685i</v>
      </c>
      <c r="I94" t="str">
        <f>[1]!complex((1-$E$8^2)^0.5,F94)</f>
        <v>0.707213546250353-1.65119625942977i</v>
      </c>
      <c r="J94" t="str">
        <f>[1]!imdiv(H94,I94)</f>
        <v>0.597408867709479-0.255872457002861i</v>
      </c>
      <c r="L94">
        <f>[1]!imabs(J94)</f>
        <v>0.6498985070536805</v>
      </c>
      <c r="M94">
        <f t="shared" si="14"/>
        <v>-3.7430892138542378</v>
      </c>
      <c r="O94">
        <f t="shared" si="16"/>
        <v>0.7600210066369201</v>
      </c>
      <c r="P94">
        <f t="shared" si="15"/>
        <v>-2.3834880770047557</v>
      </c>
    </row>
    <row r="95" spans="3:16" ht="12.75">
      <c r="C95">
        <f t="shared" si="11"/>
        <v>4.080000000000003</v>
      </c>
      <c r="D95">
        <f t="shared" si="10"/>
        <v>1.360000000000001</v>
      </c>
      <c r="E95">
        <f t="shared" si="12"/>
        <v>2.136283004441061</v>
      </c>
      <c r="F95">
        <f t="shared" si="13"/>
        <v>-1.5757478599686454</v>
      </c>
      <c r="H95" s="1" t="str">
        <f>[1]!complex(0,($E$8*F95))</f>
        <v>-1.11405373699783i</v>
      </c>
      <c r="I95" t="str">
        <f>[1]!complex((1-$E$8^2)^0.5,F95)</f>
        <v>0.707213546250353-1.57574785996865i</v>
      </c>
      <c r="J95" t="str">
        <f>[1]!imdiv(H95,I95)</f>
        <v>0.588464608578317-0.264109603603572i</v>
      </c>
      <c r="L95">
        <f>[1]!imabs(J95)</f>
        <v>0.6450150992533955</v>
      </c>
      <c r="M95">
        <f t="shared" si="14"/>
        <v>-3.808602375645748</v>
      </c>
      <c r="O95">
        <f t="shared" si="16"/>
        <v>0.7641698251927593</v>
      </c>
      <c r="P95">
        <f t="shared" si="15"/>
        <v>-2.3362023062839885</v>
      </c>
    </row>
    <row r="96" spans="3:16" ht="12.75">
      <c r="C96">
        <f t="shared" si="11"/>
        <v>4.120000000000003</v>
      </c>
      <c r="D96">
        <f t="shared" si="10"/>
        <v>1.3733333333333342</v>
      </c>
      <c r="E96">
        <f t="shared" si="12"/>
        <v>2.1572269554649925</v>
      </c>
      <c r="F96">
        <f t="shared" si="13"/>
        <v>-1.5051209976895312</v>
      </c>
      <c r="H96" s="1" t="str">
        <f>[1]!complex(0,($E$8*F96))</f>
        <v>-1.0641205453665i</v>
      </c>
      <c r="I96" t="str">
        <f>[1]!complex((1-$E$8^2)^0.5,F96)</f>
        <v>0.707213546250353-1.50512099768953i</v>
      </c>
      <c r="J96" t="str">
        <f>[1]!imdiv(H96,I96)</f>
        <v>0.579138269861836-0.272120600421501i</v>
      </c>
      <c r="L96">
        <f>[1]!imabs(J96)</f>
        <v>0.6398833931212147</v>
      </c>
      <c r="M96">
        <f t="shared" si="14"/>
        <v>-3.877983218384306</v>
      </c>
      <c r="O96">
        <f t="shared" si="16"/>
        <v>0.7684720184936346</v>
      </c>
      <c r="P96">
        <f t="shared" si="15"/>
        <v>-2.287438827046585</v>
      </c>
    </row>
    <row r="97" spans="3:16" ht="12.75">
      <c r="C97">
        <f t="shared" si="11"/>
        <v>4.160000000000003</v>
      </c>
      <c r="D97">
        <f t="shared" si="10"/>
        <v>1.3866666666666676</v>
      </c>
      <c r="E97">
        <f t="shared" si="12"/>
        <v>2.1781709064889245</v>
      </c>
      <c r="F97">
        <f t="shared" si="13"/>
        <v>-1.4388114382234998</v>
      </c>
      <c r="H97" s="1" t="str">
        <f>[1]!complex(0,($E$8*F97))</f>
        <v>-1.01723968682401i</v>
      </c>
      <c r="I97" t="str">
        <f>[1]!complex((1-$E$8^2)^0.5,F97)</f>
        <v>0.707213546250353-1.4388114382235i</v>
      </c>
      <c r="J97" t="str">
        <f>[1]!imdiv(H97,I97)</f>
        <v>0.569427452596773-0.27988852283555i</v>
      </c>
      <c r="L97">
        <f>[1]!imabs(J97)</f>
        <v>0.6344960275572388</v>
      </c>
      <c r="M97">
        <f t="shared" si="14"/>
        <v>-3.9514218516966855</v>
      </c>
      <c r="O97">
        <f t="shared" si="16"/>
        <v>0.7729261226107471</v>
      </c>
      <c r="P97">
        <f t="shared" si="15"/>
        <v>-2.237240291770227</v>
      </c>
    </row>
    <row r="98" spans="3:16" ht="12.75">
      <c r="C98">
        <f t="shared" si="11"/>
        <v>4.200000000000003</v>
      </c>
      <c r="D98">
        <f t="shared" si="10"/>
        <v>1.400000000000001</v>
      </c>
      <c r="E98">
        <f t="shared" si="12"/>
        <v>2.199114857512857</v>
      </c>
      <c r="F98">
        <f t="shared" si="13"/>
        <v>-1.3763819204711687</v>
      </c>
      <c r="H98" s="1" t="str">
        <f>[1]!complex(0,($E$8*F98))</f>
        <v>-0.973102017773116i</v>
      </c>
      <c r="I98" t="str">
        <f>[1]!complex((1-$E$8^2)^0.5,F98)</f>
        <v>0.707213546250353-1.37638192047117i</v>
      </c>
      <c r="J98" t="str">
        <f>[1]!imdiv(H98,I98)</f>
        <v>0.55933025243066-0.287395471753349i</v>
      </c>
      <c r="L98">
        <f>[1]!imabs(J98)</f>
        <v>0.6288453613317633</v>
      </c>
      <c r="M98">
        <f t="shared" si="14"/>
        <v>-4.02912276604186</v>
      </c>
      <c r="O98">
        <f t="shared" si="16"/>
        <v>0.7775303926738325</v>
      </c>
      <c r="P98">
        <f t="shared" si="15"/>
        <v>-2.1856525190113314</v>
      </c>
    </row>
    <row r="99" spans="3:16" ht="12.75">
      <c r="C99">
        <f t="shared" si="11"/>
        <v>4.240000000000003</v>
      </c>
      <c r="D99">
        <f t="shared" si="10"/>
        <v>1.4133333333333342</v>
      </c>
      <c r="E99">
        <f t="shared" si="12"/>
        <v>2.2200588085367885</v>
      </c>
      <c r="F99">
        <f t="shared" si="13"/>
        <v>-1.3174513465927065</v>
      </c>
      <c r="H99" s="1" t="str">
        <f>[1]!complex(0,($E$8*F99))</f>
        <v>-0.931438102041043i</v>
      </c>
      <c r="I99" t="str">
        <f>[1]!complex((1-$E$8^2)^0.5,F99)</f>
        <v>0.707213546250353-1.31745134659271i</v>
      </c>
      <c r="J99" t="str">
        <f>[1]!imdiv(H99,I99)</f>
        <v>0.548845351772779-0.294622544182838i</v>
      </c>
      <c r="L99">
        <f>[1]!imabs(J99)</f>
        <v>0.6229234814191499</v>
      </c>
      <c r="M99">
        <f t="shared" si="14"/>
        <v>-4.111305957294672</v>
      </c>
      <c r="O99">
        <f t="shared" si="16"/>
        <v>0.7822827725935463</v>
      </c>
      <c r="P99">
        <f t="shared" si="15"/>
        <v>-2.132724673359992</v>
      </c>
    </row>
    <row r="100" spans="3:16" ht="12.75">
      <c r="C100">
        <f t="shared" si="11"/>
        <v>4.280000000000003</v>
      </c>
      <c r="D100">
        <f t="shared" si="10"/>
        <v>1.4266666666666676</v>
      </c>
      <c r="E100">
        <f t="shared" si="12"/>
        <v>2.2410027595607205</v>
      </c>
      <c r="F100">
        <f t="shared" si="13"/>
        <v>-1.2616859984184399</v>
      </c>
      <c r="H100" s="1" t="str">
        <f>[1]!complex(0,($E$8*F100))</f>
        <v>-0.892012000881837i</v>
      </c>
      <c r="I100" t="str">
        <f>[1]!complex((1-$E$8^2)^0.5,F100)</f>
        <v>0.707213546250353-1.26168599841844i</v>
      </c>
      <c r="J100" t="str">
        <f>[1]!imdiv(H100,I100)</f>
        <v>0.537972120208222-0.301549808267031i</v>
      </c>
      <c r="L100">
        <f>[1]!imabs(J100)</f>
        <v>0.6167222137941951</v>
      </c>
      <c r="M100">
        <f t="shared" si="14"/>
        <v>-4.198208167699142</v>
      </c>
      <c r="O100">
        <f t="shared" si="16"/>
        <v>0.7871808629614843</v>
      </c>
      <c r="P100">
        <f t="shared" si="15"/>
        <v>-2.078509450356748</v>
      </c>
    </row>
    <row r="101" spans="3:16" ht="12.75">
      <c r="C101">
        <f t="shared" si="11"/>
        <v>4.320000000000003</v>
      </c>
      <c r="D101">
        <f t="shared" si="10"/>
        <v>1.440000000000001</v>
      </c>
      <c r="E101">
        <f t="shared" si="12"/>
        <v>2.261946710584653</v>
      </c>
      <c r="F101">
        <f t="shared" si="13"/>
        <v>-1.2087923504096048</v>
      </c>
      <c r="H101" s="1" t="str">
        <f>[1]!complex(0,($E$8*F101))</f>
        <v>-0.85461619173959i</v>
      </c>
      <c r="I101" t="str">
        <f>[1]!complex((1-$E$8^2)^0.5,F101)</f>
        <v>0.707213546250353-1.2087923504096i</v>
      </c>
      <c r="J101" t="str">
        <f>[1]!imdiv(H101,I101)</f>
        <v>0.526710723508068-0.308156283826588i</v>
      </c>
      <c r="L101">
        <f>[1]!imabs(J101)</f>
        <v>0.6102331370224048</v>
      </c>
      <c r="M101">
        <f t="shared" si="14"/>
        <v>-4.290084257856759</v>
      </c>
      <c r="O101">
        <f t="shared" si="16"/>
        <v>0.7922218871501815</v>
      </c>
      <c r="P101">
        <f t="shared" si="15"/>
        <v>-2.023063265465096</v>
      </c>
    </row>
    <row r="102" spans="3:16" ht="12.75">
      <c r="C102">
        <f t="shared" si="11"/>
        <v>4.360000000000003</v>
      </c>
      <c r="D102">
        <f t="shared" si="10"/>
        <v>1.4533333333333343</v>
      </c>
      <c r="E102">
        <f t="shared" si="12"/>
        <v>2.2828906616085844</v>
      </c>
      <c r="F102">
        <f t="shared" si="13"/>
        <v>-1.1585111504430265</v>
      </c>
      <c r="H102" s="1" t="str">
        <f>[1]!complex(0,($E$8*F102))</f>
        <v>-0.81906738336322i</v>
      </c>
      <c r="I102" t="str">
        <f>[1]!complex((1-$E$8^2)^0.5,F102)</f>
        <v>0.707213546250353-1.15851115044303i</v>
      </c>
      <c r="J102" t="str">
        <f>[1]!imdiv(H102,I102)</f>
        <v>0.515062241497837-0.314419929588113i</v>
      </c>
      <c r="L102">
        <f>[1]!imabs(J102)</f>
        <v>0.6034475990000873</v>
      </c>
      <c r="M102">
        <f t="shared" si="14"/>
        <v>-4.387208726847596</v>
      </c>
      <c r="O102">
        <f t="shared" si="16"/>
        <v>0.7974026556646459</v>
      </c>
      <c r="P102">
        <f t="shared" si="15"/>
        <v>-1.966446445993658</v>
      </c>
    </row>
    <row r="103" spans="3:16" ht="12.75">
      <c r="C103">
        <f t="shared" si="11"/>
        <v>4.400000000000003</v>
      </c>
      <c r="D103">
        <f t="shared" si="10"/>
        <v>1.4666666666666677</v>
      </c>
      <c r="E103">
        <f t="shared" si="12"/>
        <v>2.3038346126325164</v>
      </c>
      <c r="F103">
        <f t="shared" si="13"/>
        <v>-1.1106125148291897</v>
      </c>
      <c r="H103" s="1" t="str">
        <f>[1]!complex(0,($E$8*F103))</f>
        <v>-0.785203047984237i</v>
      </c>
      <c r="I103" t="str">
        <f>[1]!complex((1-$E$8^2)^0.5,F103)</f>
        <v>0.707213546250353-1.11061251482919i</v>
      </c>
      <c r="J103" t="str">
        <f>[1]!imdiv(H103,I103)</f>
        <v>0.503028794952773-0.320317638415326i</v>
      </c>
      <c r="L103">
        <f>[1]!imabs(J103)</f>
        <v>0.596356737223292</v>
      </c>
      <c r="M103">
        <f t="shared" si="14"/>
        <v>-4.48987740051423</v>
      </c>
      <c r="O103">
        <f t="shared" si="16"/>
        <v>0.8027195288320756</v>
      </c>
      <c r="P103">
        <f t="shared" si="15"/>
        <v>-1.9087234246344684</v>
      </c>
    </row>
    <row r="104" spans="3:16" ht="12.75">
      <c r="C104">
        <f t="shared" si="11"/>
        <v>4.440000000000003</v>
      </c>
      <c r="D104">
        <f t="shared" si="10"/>
        <v>1.480000000000001</v>
      </c>
      <c r="E104">
        <f t="shared" si="12"/>
        <v>2.3247785636564484</v>
      </c>
      <c r="F104">
        <f t="shared" si="13"/>
        <v>-1.064891840324789</v>
      </c>
      <c r="H104" s="1" t="str">
        <f>[1]!complex(0,($E$8*F104))</f>
        <v>-0.752878531109626i</v>
      </c>
      <c r="I104" t="str">
        <f>[1]!complex((1-$E$8^2)^0.5,F104)</f>
        <v>0.707213546250353-1.06489184032479i</v>
      </c>
      <c r="J104" t="str">
        <f>[1]!imdiv(H104,I104)</f>
        <v>0.490613681568957-0.32582524200345i</v>
      </c>
      <c r="L104">
        <f>[1]!imabs(J104)</f>
        <v>0.588951502985817</v>
      </c>
      <c r="M104">
        <f t="shared" si="14"/>
        <v>-4.598409311483628</v>
      </c>
      <c r="O104">
        <f t="shared" si="16"/>
        <v>0.8081683779576798</v>
      </c>
      <c r="P104">
        <f t="shared" si="15"/>
        <v>-1.8499629330310077</v>
      </c>
    </row>
    <row r="105" spans="3:16" ht="12.75">
      <c r="C105">
        <f t="shared" si="11"/>
        <v>4.480000000000003</v>
      </c>
      <c r="D105">
        <f t="shared" si="10"/>
        <v>1.4933333333333343</v>
      </c>
      <c r="E105">
        <f t="shared" si="12"/>
        <v>2.3457225146803804</v>
      </c>
      <c r="F105">
        <f t="shared" si="13"/>
        <v>-1.021166378545101</v>
      </c>
      <c r="H105" s="1" t="str">
        <f>[1]!complex(0,($E$8*F105))</f>
        <v>-0.721964629631386i</v>
      </c>
      <c r="I105" t="str">
        <f>[1]!complex((1-$E$8^2)^0.5,F105)</f>
        <v>0.707213546250353-1.0211663785451i</v>
      </c>
      <c r="J105" t="str">
        <f>[1]!imdiv(H105,I105)</f>
        <v>0.477821520910232-0.330917526641559i</v>
      </c>
      <c r="L105">
        <f>[1]!imabs(J105)</f>
        <v>0.581222689924898</v>
      </c>
      <c r="M105">
        <f t="shared" si="14"/>
        <v>-4.713148798807512</v>
      </c>
      <c r="O105">
        <f t="shared" si="16"/>
        <v>0.8137445451224026</v>
      </c>
      <c r="P105">
        <f t="shared" si="15"/>
        <v>-1.790238193511722</v>
      </c>
    </row>
    <row r="106" spans="3:16" ht="12.75">
      <c r="C106">
        <f t="shared" si="11"/>
        <v>4.520000000000003</v>
      </c>
      <c r="D106">
        <f t="shared" si="10"/>
        <v>1.5066666666666677</v>
      </c>
      <c r="E106">
        <f t="shared" si="12"/>
        <v>2.3666664657043124</v>
      </c>
      <c r="F106">
        <f t="shared" si="13"/>
        <v>-0.9792723507257812</v>
      </c>
      <c r="H106" s="1" t="str">
        <f>[1]!complex(0,($E$8*F106))</f>
        <v>-0.692345551963127i</v>
      </c>
      <c r="I106" t="str">
        <f>[1]!complex((1-$E$8^2)^0.5,F106)</f>
        <v>0.707213546250353-0.979272350725781i</v>
      </c>
      <c r="J106" t="str">
        <f>[1]!imdiv(H106,I106)</f>
        <v>0.464658408048599-0.335568261789015i</v>
      </c>
      <c r="L106">
        <f>[1]!imabs(J106)</f>
        <v>0.5731609673471835</v>
      </c>
      <c r="M106">
        <f t="shared" si="14"/>
        <v>-4.834467860362291</v>
      </c>
      <c r="O106">
        <f t="shared" si="16"/>
        <v>0.8194428018535771</v>
      </c>
      <c r="P106">
        <f t="shared" si="15"/>
        <v>-1.7296271068191829</v>
      </c>
    </row>
    <row r="107" spans="3:16" ht="12.75">
      <c r="C107">
        <f t="shared" si="11"/>
        <v>4.560000000000003</v>
      </c>
      <c r="D107">
        <f t="shared" si="10"/>
        <v>1.5200000000000011</v>
      </c>
      <c r="E107">
        <f t="shared" si="12"/>
        <v>2.3876104167282444</v>
      </c>
      <c r="F107">
        <f t="shared" si="13"/>
        <v>-0.9390625058174895</v>
      </c>
      <c r="H107" s="1" t="str">
        <f>[1]!complex(0,($E$8*F107))</f>
        <v>-0.663917191612965i</v>
      </c>
      <c r="I107" t="str">
        <f>[1]!complex((1-$E$8^2)^0.5,F107)</f>
        <v>0.707213546250353-0.93906250581749i</v>
      </c>
      <c r="J107" t="str">
        <f>[1]!imdiv(H107,I107)</f>
        <v>0.45113207539681-0.339750243346067i</v>
      </c>
      <c r="L107">
        <f>[1]!imabs(J107)</f>
        <v>0.5647569187761623</v>
      </c>
      <c r="M107">
        <f t="shared" si="14"/>
        <v>-4.962768797602078</v>
      </c>
      <c r="O107">
        <f t="shared" si="16"/>
        <v>0.8252573069621711</v>
      </c>
      <c r="P107">
        <f t="shared" si="15"/>
        <v>-1.66821243333559</v>
      </c>
    </row>
    <row r="108" spans="3:16" ht="12.75">
      <c r="C108">
        <f t="shared" si="11"/>
        <v>4.600000000000003</v>
      </c>
      <c r="D108">
        <f t="shared" si="10"/>
        <v>1.5333333333333343</v>
      </c>
      <c r="E108">
        <f t="shared" si="12"/>
        <v>2.4085543677521764</v>
      </c>
      <c r="F108">
        <f t="shared" si="13"/>
        <v>-0.9004040442978372</v>
      </c>
      <c r="H108" s="1" t="str">
        <f>[1]!complex(0,($E$8*F108))</f>
        <v>-0.636585659318571i</v>
      </c>
      <c r="I108" t="str">
        <f>[1]!complex((1-$E$8^2)^0.5,F108)</f>
        <v>0.707213546250353-0.900404044297837i</v>
      </c>
      <c r="J108" t="str">
        <f>[1]!imdiv(H108,I108)</f>
        <v>0.437252061973023-0.343435353618795i</v>
      </c>
      <c r="L108">
        <f>[1]!imabs(J108)</f>
        <v>0.5560010861634419</v>
      </c>
      <c r="M108">
        <f t="shared" si="14"/>
        <v>-5.098487200217537</v>
      </c>
      <c r="O108">
        <f t="shared" si="16"/>
        <v>0.8311815639107215</v>
      </c>
      <c r="P108">
        <f t="shared" si="15"/>
        <v>-1.60608196495207</v>
      </c>
    </row>
    <row r="109" spans="3:16" ht="12.75">
      <c r="C109">
        <f t="shared" si="11"/>
        <v>4.640000000000003</v>
      </c>
      <c r="D109">
        <f t="shared" si="10"/>
        <v>1.5466666666666677</v>
      </c>
      <c r="E109">
        <f t="shared" si="12"/>
        <v>2.4294983187761083</v>
      </c>
      <c r="F109">
        <f t="shared" si="13"/>
        <v>-0.8631768452272417</v>
      </c>
      <c r="H109" s="1" t="str">
        <f>[1]!complex(0,($E$8*F109))</f>
        <v>-0.61026602957566i</v>
      </c>
      <c r="I109" t="str">
        <f>[1]!complex((1-$E$8^2)^0.5,F109)</f>
        <v>0.707213546250353-0.863176845227242i</v>
      </c>
      <c r="J109" t="str">
        <f>[1]!imdiv(H109,I109)</f>
        <v>0.423029889035956-0.346594640077783i</v>
      </c>
      <c r="L109">
        <f>[1]!imabs(J109)</f>
        <v>0.5468840201984523</v>
      </c>
      <c r="M109">
        <f t="shared" si="14"/>
        <v>-5.242095328119757</v>
      </c>
      <c r="O109">
        <f t="shared" si="16"/>
        <v>0.8372083781541958</v>
      </c>
      <c r="P109">
        <f t="shared" si="15"/>
        <v>-1.5433286843562346</v>
      </c>
    </row>
    <row r="110" spans="3:16" ht="12.75">
      <c r="C110">
        <f t="shared" si="11"/>
        <v>4.680000000000003</v>
      </c>
      <c r="D110">
        <f t="shared" si="10"/>
        <v>1.5600000000000012</v>
      </c>
      <c r="E110">
        <f t="shared" si="12"/>
        <v>2.4504422698000403</v>
      </c>
      <c r="F110">
        <f t="shared" si="13"/>
        <v>-0.8272719459724729</v>
      </c>
      <c r="H110" s="1" t="str">
        <f>[1]!complex(0,($E$8*F110))</f>
        <v>-0.584881265802538i</v>
      </c>
      <c r="I110" t="str">
        <f>[1]!complex((1-$E$8^2)^0.5,F110)</f>
        <v>0.707213546250353-0.827271945972473i</v>
      </c>
      <c r="J110" t="str">
        <f>[1]!imdiv(H110,I110)</f>
        <v>0.408479240683131-0.349198415079316i</v>
      </c>
      <c r="L110">
        <f>[1]!imabs(J110)</f>
        <v>0.5373963371320776</v>
      </c>
      <c r="M110">
        <f t="shared" si="14"/>
        <v>-5.394105960466681</v>
      </c>
      <c r="O110">
        <f t="shared" si="16"/>
        <v>0.8433298149816751</v>
      </c>
      <c r="P110">
        <f t="shared" si="15"/>
        <v>-1.4800509081234816</v>
      </c>
    </row>
    <row r="111" spans="3:16" ht="12.75">
      <c r="C111">
        <f t="shared" si="11"/>
        <v>4.720000000000003</v>
      </c>
      <c r="D111">
        <f t="shared" si="10"/>
        <v>1.5733333333333344</v>
      </c>
      <c r="E111">
        <f t="shared" si="12"/>
        <v>2.4713862208239723</v>
      </c>
      <c r="F111">
        <f t="shared" si="13"/>
        <v>-0.7925902334285417</v>
      </c>
      <c r="H111" s="1" t="str">
        <f>[1]!complex(0,($E$8*F111))</f>
        <v>-0.560361295033979i</v>
      </c>
      <c r="I111" t="str">
        <f>[1]!complex((1-$E$8^2)^0.5,F111)</f>
        <v>0.707213546250353-0.792590233428542i</v>
      </c>
      <c r="J111" t="str">
        <f>[1]!imdiv(H111,I111)</f>
        <v>0.393616147614033-0.351216378747645i</v>
      </c>
      <c r="L111">
        <f>[1]!imabs(J111)</f>
        <v>0.5275287824973359</v>
      </c>
      <c r="M111">
        <f t="shared" si="14"/>
        <v>-5.555076796861176</v>
      </c>
      <c r="O111">
        <f t="shared" si="16"/>
        <v>0.8495371584791794</v>
      </c>
      <c r="P111">
        <f t="shared" si="15"/>
        <v>-1.416352409600206</v>
      </c>
    </row>
    <row r="112" spans="3:16" ht="12.75">
      <c r="C112">
        <f t="shared" si="11"/>
        <v>4.760000000000003</v>
      </c>
      <c r="D112">
        <f t="shared" si="10"/>
        <v>1.5866666666666678</v>
      </c>
      <c r="E112">
        <f t="shared" si="12"/>
        <v>2.4923301718479043</v>
      </c>
      <c r="F112">
        <f t="shared" si="13"/>
        <v>-0.7590413130521065</v>
      </c>
      <c r="H112" s="1" t="str">
        <f>[1]!complex(0,($E$8*F112))</f>
        <v>-0.536642208327839i</v>
      </c>
      <c r="I112" t="str">
        <f>[1]!complex((1-$E$8^2)^0.5,F112)</f>
        <v>0.707213546250353-0.759041313052107i</v>
      </c>
      <c r="J112" t="str">
        <f>[1]!imdiv(H112,I112)</f>
        <v>0.378459171825137-0.352617767195306i</v>
      </c>
      <c r="L112">
        <f>[1]!imabs(J112)</f>
        <v>0.5172723020618556</v>
      </c>
      <c r="M112">
        <f t="shared" si="14"/>
        <v>-5.725615515280379</v>
      </c>
      <c r="O112">
        <f t="shared" si="16"/>
        <v>0.8558208723323055</v>
      </c>
      <c r="P112">
        <f t="shared" si="15"/>
        <v>-1.3523425171677925</v>
      </c>
    </row>
    <row r="113" spans="3:16" ht="12.75">
      <c r="C113">
        <f t="shared" si="11"/>
        <v>4.800000000000003</v>
      </c>
      <c r="D113">
        <f t="shared" si="10"/>
        <v>1.6000000000000012</v>
      </c>
      <c r="E113">
        <f t="shared" si="12"/>
        <v>2.5132741228718363</v>
      </c>
      <c r="F113">
        <f t="shared" si="13"/>
        <v>-0.7265425280053583</v>
      </c>
      <c r="H113" s="1" t="str">
        <f>[1]!complex(0,($E$8*F113))</f>
        <v>-0.513665567299788i</v>
      </c>
      <c r="I113" t="str">
        <f>[1]!complex((1-$E$8^2)^0.5,F113)</f>
        <v>0.707213546250353-0.726542528005358i</v>
      </c>
      <c r="J113" t="str">
        <f>[1]!imdiv(H113,I113)</f>
        <v>0.36302958952818-0.353371528173146i</v>
      </c>
      <c r="L113">
        <f>[1]!imabs(J113)</f>
        <v>0.5066181202803778</v>
      </c>
      <c r="M113">
        <f t="shared" si="14"/>
        <v>-5.9063856159373875</v>
      </c>
      <c r="O113">
        <f t="shared" si="16"/>
        <v>0.8621705632898728</v>
      </c>
      <c r="P113">
        <f t="shared" si="15"/>
        <v>-1.2881361830876106</v>
      </c>
    </row>
    <row r="114" spans="3:16" ht="12.75">
      <c r="C114">
        <f t="shared" si="11"/>
        <v>4.840000000000003</v>
      </c>
      <c r="D114">
        <f>C114/E$9</f>
        <v>1.6133333333333344</v>
      </c>
      <c r="E114">
        <f t="shared" si="12"/>
        <v>2.5342180738957683</v>
      </c>
      <c r="F114">
        <f t="shared" si="13"/>
        <v>-0.6950181055237464</v>
      </c>
      <c r="H114" s="1" t="str">
        <f>[1]!complex(0,($E$8*F114))</f>
        <v>-0.491377800605289i</v>
      </c>
      <c r="I114" t="str">
        <f>[1]!complex((1-$E$8^2)^0.5,F114)</f>
        <v>0.707213546250353-0.695018105523746i</v>
      </c>
      <c r="J114" t="str">
        <f>[1]!imdiv(H114,I114)</f>
        <v>0.347351569072225-0.353446526078736i</v>
      </c>
      <c r="L114">
        <f>[1]!imabs(J114)</f>
        <v>0.49555782642801965</v>
      </c>
      <c r="M114">
        <f t="shared" si="14"/>
        <v>-6.098113211736102</v>
      </c>
      <c r="O114">
        <f t="shared" si="16"/>
        <v>0.8685749482145665</v>
      </c>
      <c r="P114">
        <f t="shared" si="15"/>
        <v>-1.2238540177598054</v>
      </c>
    </row>
    <row r="115" spans="3:16" ht="12.75">
      <c r="C115">
        <f t="shared" si="11"/>
        <v>4.8800000000000034</v>
      </c>
      <c r="D115">
        <f>C115/E$9</f>
        <v>1.6266666666666678</v>
      </c>
      <c r="E115">
        <f t="shared" si="12"/>
        <v>2.5551620249197002</v>
      </c>
      <c r="F115">
        <f t="shared" si="13"/>
        <v>-0.6643984115131378</v>
      </c>
      <c r="H115" s="1" t="str">
        <f>[1]!complex(0,($E$8*F115))</f>
        <v>-0.469729676939788i</v>
      </c>
      <c r="I115" t="str">
        <f>[1]!complex((1-$E$8^2)^0.5,F115)</f>
        <v>0.707213546250353-0.664398411513138i</v>
      </c>
      <c r="J115" t="str">
        <f>[1]!imdiv(H115,I115)</f>
        <v>0.331452340113205-0.352811777997158i</v>
      </c>
      <c r="L115">
        <f>[1]!imabs(J115)</f>
        <v>0.4840834684845534</v>
      </c>
      <c r="M115">
        <f t="shared" si="14"/>
        <v>-6.301594966414835</v>
      </c>
      <c r="O115">
        <f t="shared" si="16"/>
        <v>0.8750218257506291</v>
      </c>
      <c r="P115">
        <f t="shared" si="15"/>
        <v>-1.1596222839001278</v>
      </c>
    </row>
    <row r="116" spans="3:16" ht="12.75">
      <c r="C116">
        <f t="shared" si="11"/>
        <v>4.9200000000000035</v>
      </c>
      <c r="D116">
        <f>C116/E$9</f>
        <v>1.6400000000000012</v>
      </c>
      <c r="E116">
        <f t="shared" si="12"/>
        <v>2.576105975943632</v>
      </c>
      <c r="F116">
        <f t="shared" si="13"/>
        <v>-0.6346192975441456</v>
      </c>
      <c r="H116" s="1" t="str">
        <f>[1]!complex(0,($E$8*F116))</f>
        <v>-0.448675843363711i</v>
      </c>
      <c r="I116" t="str">
        <f>[1]!complex((1-$E$8^2)^0.5,F116)</f>
        <v>0.707213546250353-0.634619297544146i</v>
      </c>
      <c r="J116" t="str">
        <f>[1]!imdiv(H116,I116)</f>
        <v>0.315362349724108-0.351436722087254i</v>
      </c>
      <c r="L116">
        <f>[1]!imabs(J116)</f>
        <v>0.4721876547040852</v>
      </c>
      <c r="M116">
        <f t="shared" si="14"/>
        <v>-6.517707433836243</v>
      </c>
      <c r="O116">
        <f t="shared" si="16"/>
        <v>0.8814980537386657</v>
      </c>
      <c r="P116">
        <f t="shared" si="15"/>
        <v>-1.0955728448652975</v>
      </c>
    </row>
    <row r="117" spans="3:16" ht="12.75">
      <c r="C117">
        <f t="shared" si="11"/>
        <v>4.9600000000000035</v>
      </c>
      <c r="D117">
        <f>C117/E$9</f>
        <v>1.6533333333333344</v>
      </c>
      <c r="E117">
        <f t="shared" si="12"/>
        <v>2.597049926967564</v>
      </c>
      <c r="F117">
        <f t="shared" si="13"/>
        <v>-0.6056215269923971</v>
      </c>
      <c r="H117" s="1" t="str">
        <f>[1]!complex(0,($E$8*F117))</f>
        <v>-0.428174419583625i</v>
      </c>
      <c r="I117" t="str">
        <f>[1]!complex((1-$E$8^2)^0.5,F117)</f>
        <v>0.707213546250353-0.605621526992397i</v>
      </c>
      <c r="J117" t="str">
        <f>[1]!imdiv(H117,I117)</f>
        <v>0.299115400591762-0.349291519145836i</v>
      </c>
      <c r="L117">
        <f>[1]!imabs(J117)</f>
        <v>0.45986366264184886</v>
      </c>
      <c r="M117">
        <f t="shared" si="14"/>
        <v>-6.747418120222185</v>
      </c>
      <c r="O117">
        <f t="shared" si="16"/>
        <v>0.8879895335991432</v>
      </c>
      <c r="P117">
        <f t="shared" si="15"/>
        <v>-1.0318430611605343</v>
      </c>
    </row>
    <row r="118" spans="3:16" ht="12.75">
      <c r="C118">
        <f t="shared" si="11"/>
        <v>5.0000000000000036</v>
      </c>
      <c r="D118">
        <f>C118/E$9</f>
        <v>1.6666666666666679</v>
      </c>
      <c r="E118">
        <f t="shared" si="12"/>
        <v>2.617993877991496</v>
      </c>
      <c r="F118">
        <f t="shared" si="13"/>
        <v>-0.5773502691896233</v>
      </c>
      <c r="H118" s="1" t="str">
        <f>[1]!complex(0,($E$8*F118))</f>
        <v>-0.408186640317064i</v>
      </c>
      <c r="I118" t="str">
        <f>[1]!complex((1-$E$8^2)^0.5,F118)</f>
        <v>0.707213546250353-0.577350269189623i</v>
      </c>
      <c r="J118" t="str">
        <f>[1]!imdiv(H118,I118)</f>
        <v>0.282748765923613-0.346347387570151i</v>
      </c>
      <c r="L118">
        <f>[1]!imabs(J118)</f>
        <v>0.4471055552193402</v>
      </c>
      <c r="M118">
        <f t="shared" si="14"/>
        <v>-6.9917986810953225</v>
      </c>
      <c r="O118">
        <f t="shared" si="16"/>
        <v>0.8944812029841687</v>
      </c>
      <c r="P118">
        <f t="shared" si="15"/>
        <v>-0.9685756290652268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Even-Odd Analysis Rev-</dc:title>
  <dc:subject/>
  <dc:creator>Unknown Editor</dc:creator>
  <cp:keywords/>
  <dc:description/>
  <cp:lastModifiedBy>Brenda</cp:lastModifiedBy>
  <dcterms:created xsi:type="dcterms:W3CDTF">2007-10-14T00:46:10Z</dcterms:created>
  <dcterms:modified xsi:type="dcterms:W3CDTF">2007-10-28T14:38:04Z</dcterms:modified>
  <cp:category/>
  <cp:version/>
  <cp:contentType/>
  <cp:contentStatus/>
</cp:coreProperties>
</file>