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Readme" sheetId="1" r:id="rId1"/>
    <sheet name="Chart1" sheetId="2" r:id="rId2"/>
    <sheet name="Enter data" sheetId="3" r:id="rId3"/>
    <sheet name="Microstrip table" sheetId="4" r:id="rId4"/>
  </sheets>
  <externalReferences>
    <externalReference r:id="rId7"/>
  </externalReferences>
  <definedNames/>
  <calcPr fullCalcOnLoad="1"/>
</workbook>
</file>

<file path=xl/sharedStrings.xml><?xml version="1.0" encoding="utf-8"?>
<sst xmlns="http://schemas.openxmlformats.org/spreadsheetml/2006/main" count="54" uniqueCount="47">
  <si>
    <t>Reverse Microstrip Calculator using linear interpolation</t>
  </si>
  <si>
    <t>Thi page gebnerates a table of impedance values which will be used for linear interpolation</t>
  </si>
  <si>
    <t>Enter ER</t>
  </si>
  <si>
    <t>Enter freq</t>
  </si>
  <si>
    <t>GHz</t>
  </si>
  <si>
    <t>scale factor</t>
  </si>
  <si>
    <t>H</t>
  </si>
  <si>
    <t>W-start</t>
  </si>
  <si>
    <t>W-stop</t>
  </si>
  <si>
    <t>increment</t>
  </si>
  <si>
    <t>W</t>
  </si>
  <si>
    <t>Enter F</t>
  </si>
  <si>
    <t>Solve for W/H</t>
  </si>
  <si>
    <t>Zo</t>
  </si>
  <si>
    <t>Solve for Z0</t>
  </si>
  <si>
    <t>(no units)</t>
  </si>
  <si>
    <t>if W/H &lt; 1:</t>
  </si>
  <si>
    <t>if W/H &gt; 1:</t>
  </si>
  <si>
    <r>
      <t xml:space="preserve">Enter </t>
    </r>
    <r>
      <rPr>
        <sz val="14"/>
        <rFont val="Symbol"/>
        <family val="1"/>
      </rPr>
      <t>e</t>
    </r>
    <r>
      <rPr>
        <sz val="10"/>
        <rFont val="Arial"/>
        <family val="2"/>
      </rPr>
      <t>r</t>
    </r>
  </si>
  <si>
    <r>
      <t>e</t>
    </r>
    <r>
      <rPr>
        <sz val="10"/>
        <rFont val="Arial"/>
        <family val="0"/>
      </rPr>
      <t>e</t>
    </r>
  </si>
  <si>
    <r>
      <t xml:space="preserve">Solve for </t>
    </r>
    <r>
      <rPr>
        <sz val="14"/>
        <rFont val="Symbol"/>
        <family val="1"/>
      </rPr>
      <t>e</t>
    </r>
    <r>
      <rPr>
        <sz val="10"/>
        <rFont val="Arial"/>
        <family val="0"/>
      </rPr>
      <t>e</t>
    </r>
  </si>
  <si>
    <r>
      <t xml:space="preserve">Solve for </t>
    </r>
    <r>
      <rPr>
        <sz val="10"/>
        <rFont val="Symbol"/>
        <family val="1"/>
      </rPr>
      <t>l</t>
    </r>
  </si>
  <si>
    <r>
      <t xml:space="preserve">Solve for </t>
    </r>
    <r>
      <rPr>
        <sz val="10"/>
        <rFont val="Symbol"/>
        <family val="1"/>
      </rPr>
      <t>l</t>
    </r>
    <r>
      <rPr>
        <sz val="10"/>
        <rFont val="Arial"/>
        <family val="2"/>
      </rPr>
      <t>/2</t>
    </r>
  </si>
  <si>
    <r>
      <t xml:space="preserve">Solve for </t>
    </r>
    <r>
      <rPr>
        <sz val="10"/>
        <rFont val="Symbol"/>
        <family val="1"/>
      </rPr>
      <t>l</t>
    </r>
    <r>
      <rPr>
        <sz val="10"/>
        <rFont val="Arial"/>
        <family val="2"/>
      </rPr>
      <t>/4</t>
    </r>
  </si>
  <si>
    <r>
      <t>(</t>
    </r>
    <r>
      <rPr>
        <sz val="10"/>
        <rFont val="Symbol"/>
        <family val="1"/>
      </rPr>
      <t>W</t>
    </r>
    <r>
      <rPr>
        <sz val="10"/>
        <rFont val="Arial"/>
        <family val="0"/>
      </rPr>
      <t>)</t>
    </r>
  </si>
  <si>
    <t>Updated June 23, 2008</t>
  </si>
  <si>
    <t>Don't delete these!</t>
  </si>
  <si>
    <t>(pull down)</t>
  </si>
  <si>
    <t>linewidth</t>
  </si>
  <si>
    <t>Error</t>
  </si>
  <si>
    <t>Impedance data</t>
  </si>
  <si>
    <t>Width data</t>
  </si>
  <si>
    <t>Ohms</t>
  </si>
  <si>
    <t>ohms</t>
  </si>
  <si>
    <t>Enter Z0</t>
  </si>
  <si>
    <t>Enter H</t>
  </si>
  <si>
    <t>Calculated values</t>
  </si>
  <si>
    <t>Enter English (E) or Metric (M):</t>
  </si>
  <si>
    <t>E</t>
  </si>
  <si>
    <t>M</t>
  </si>
  <si>
    <t>This is the page where you use the calculator</t>
  </si>
  <si>
    <t>Enter data in blue boxes only</t>
  </si>
  <si>
    <t>This is the table where interpolated widths are taken</t>
  </si>
  <si>
    <t>Lambda</t>
  </si>
  <si>
    <t>Lambda/2</t>
  </si>
  <si>
    <t>Lambda/4</t>
  </si>
  <si>
    <t>Keff</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</si>
</sst>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0"/>
    <numFmt numFmtId="167" formatCode="0.000%"/>
    <numFmt numFmtId="168" formatCode="0.0000000"/>
    <numFmt numFmtId="169" formatCode="0.00000"/>
    <numFmt numFmtId="170" formatCode="0.00000000E+00"/>
    <numFmt numFmtId="171" formatCode="0.0"/>
    <numFmt numFmtId="172" formatCode="0.0000000000"/>
    <numFmt numFmtId="173" formatCode="0.0000000000E+00"/>
    <numFmt numFmtId="174" formatCode="0.000E+00"/>
    <numFmt numFmtId="175" formatCode="0.000000E+00"/>
    <numFmt numFmtId="176" formatCode="0.0%"/>
  </numFmts>
  <fonts count="12">
    <font>
      <sz val="10"/>
      <name val="Helvetica"/>
      <family val="0"/>
    </font>
    <font>
      <u val="single"/>
      <sz val="10"/>
      <color indexed="36"/>
      <name val="Helvetica"/>
      <family val="0"/>
    </font>
    <font>
      <u val="single"/>
      <sz val="10"/>
      <color indexed="12"/>
      <name val="Helvetica"/>
      <family val="0"/>
    </font>
    <font>
      <sz val="10"/>
      <name val="Arial"/>
      <family val="0"/>
    </font>
    <font>
      <b/>
      <sz val="10"/>
      <color indexed="12"/>
      <name val="Arial"/>
      <family val="2"/>
    </font>
    <font>
      <b/>
      <sz val="10"/>
      <name val="Arial"/>
      <family val="2"/>
    </font>
    <font>
      <sz val="14"/>
      <name val="Symbol"/>
      <family val="1"/>
    </font>
    <font>
      <sz val="10"/>
      <name val="Symbol"/>
      <family val="1"/>
    </font>
    <font>
      <b/>
      <sz val="10"/>
      <color indexed="10"/>
      <name val="Arial"/>
      <family val="2"/>
    </font>
    <font>
      <sz val="8"/>
      <name val="Arial"/>
      <family val="0"/>
    </font>
    <font>
      <sz val="8"/>
      <name val="Helvetica"/>
      <family val="0"/>
    </font>
    <font>
      <sz val="12"/>
      <name val="Arial"/>
      <family val="2"/>
    </font>
  </fonts>
  <fills count="5">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0">
    <xf numFmtId="0" fontId="0" fillId="0" borderId="0" xfId="0" applyAlignment="1">
      <alignment/>
    </xf>
    <xf numFmtId="0" fontId="3" fillId="0" borderId="0" xfId="21" applyFont="1">
      <alignment/>
      <protection/>
    </xf>
    <xf numFmtId="166" fontId="3" fillId="0" borderId="0" xfId="21" applyNumberFormat="1">
      <alignment/>
      <protection/>
    </xf>
    <xf numFmtId="0" fontId="3" fillId="0" borderId="0" xfId="21">
      <alignment/>
      <protection/>
    </xf>
    <xf numFmtId="2" fontId="3" fillId="0" borderId="0" xfId="21" applyNumberFormat="1">
      <alignment/>
      <protection/>
    </xf>
    <xf numFmtId="164" fontId="3" fillId="0" borderId="0" xfId="21" applyNumberFormat="1">
      <alignment/>
      <protection/>
    </xf>
    <xf numFmtId="164" fontId="3" fillId="2" borderId="0" xfId="21" applyNumberFormat="1" applyFill="1" applyAlignment="1">
      <alignment horizontal="right"/>
      <protection/>
    </xf>
    <xf numFmtId="164" fontId="5" fillId="0" borderId="0" xfId="21" applyNumberFormat="1" applyFont="1" applyFill="1" applyAlignment="1">
      <alignment horizontal="right"/>
      <protection/>
    </xf>
    <xf numFmtId="165" fontId="3" fillId="0" borderId="0" xfId="21" applyNumberFormat="1" applyFont="1" applyFill="1">
      <alignment/>
      <protection/>
    </xf>
    <xf numFmtId="2" fontId="6" fillId="0" borderId="0" xfId="21" applyNumberFormat="1" applyFont="1">
      <alignment/>
      <protection/>
    </xf>
    <xf numFmtId="2" fontId="3" fillId="0" borderId="0" xfId="21" applyNumberFormat="1" applyFont="1">
      <alignment/>
      <protection/>
    </xf>
    <xf numFmtId="164" fontId="3" fillId="0" borderId="0" xfId="21" applyNumberFormat="1" applyFont="1" applyFill="1" applyAlignment="1">
      <alignment horizontal="right"/>
      <protection/>
    </xf>
    <xf numFmtId="165" fontId="3" fillId="0" borderId="0" xfId="21" applyNumberFormat="1" applyFill="1">
      <alignment/>
      <protection/>
    </xf>
    <xf numFmtId="2" fontId="3" fillId="0" borderId="0" xfId="21" applyNumberFormat="1" applyFont="1">
      <alignment/>
      <protection/>
    </xf>
    <xf numFmtId="166" fontId="3" fillId="0" borderId="0" xfId="21" applyNumberFormat="1" applyFont="1">
      <alignment/>
      <protection/>
    </xf>
    <xf numFmtId="164" fontId="3" fillId="0" borderId="0" xfId="21" applyNumberFormat="1" applyFont="1">
      <alignment/>
      <protection/>
    </xf>
    <xf numFmtId="166" fontId="8" fillId="0" borderId="0" xfId="21" applyNumberFormat="1" applyFont="1" applyFill="1" applyAlignment="1">
      <alignment horizontal="right"/>
      <protection/>
    </xf>
    <xf numFmtId="164" fontId="8" fillId="0" borderId="0" xfId="21" applyNumberFormat="1" applyFont="1" applyFill="1" applyAlignment="1">
      <alignment horizontal="right"/>
      <protection/>
    </xf>
    <xf numFmtId="164" fontId="4" fillId="0" borderId="0" xfId="21" applyNumberFormat="1" applyFont="1">
      <alignment/>
      <protection/>
    </xf>
    <xf numFmtId="166" fontId="4" fillId="0" borderId="0" xfId="21" applyNumberFormat="1" applyFont="1">
      <alignment/>
      <protection/>
    </xf>
    <xf numFmtId="0" fontId="8" fillId="0" borderId="0" xfId="21" applyFont="1">
      <alignment/>
      <protection/>
    </xf>
    <xf numFmtId="2" fontId="8" fillId="0" borderId="0" xfId="21" applyNumberFormat="1" applyFont="1">
      <alignment/>
      <protection/>
    </xf>
    <xf numFmtId="2" fontId="3" fillId="0" borderId="0" xfId="21" applyNumberFormat="1" applyAlignment="1">
      <alignment wrapText="1"/>
      <protection/>
    </xf>
    <xf numFmtId="2" fontId="3" fillId="3" borderId="0" xfId="21" applyNumberFormat="1" applyFill="1">
      <alignment/>
      <protection/>
    </xf>
    <xf numFmtId="0" fontId="3" fillId="3" borderId="0" xfId="21" applyFill="1">
      <alignment/>
      <protection/>
    </xf>
    <xf numFmtId="164" fontId="4" fillId="2" borderId="0" xfId="21" applyNumberFormat="1" applyFont="1" applyFill="1" applyAlignment="1">
      <alignment horizontal="right"/>
      <protection/>
    </xf>
    <xf numFmtId="164" fontId="3" fillId="0" borderId="0" xfId="21" applyNumberFormat="1" applyFont="1" applyAlignment="1">
      <alignment horizontal="left"/>
      <protection/>
    </xf>
    <xf numFmtId="164" fontId="5" fillId="0" borderId="0" xfId="21" applyNumberFormat="1" applyFont="1" applyFill="1" applyAlignment="1">
      <alignment horizontal="left"/>
      <protection/>
    </xf>
    <xf numFmtId="2" fontId="3" fillId="0" borderId="0" xfId="21" applyNumberFormat="1" applyFont="1" applyAlignment="1">
      <alignment wrapText="1"/>
      <protection/>
    </xf>
    <xf numFmtId="164" fontId="3" fillId="0" borderId="0" xfId="21" applyNumberFormat="1" applyFont="1" applyFill="1" applyAlignment="1">
      <alignment horizontal="left"/>
      <protection/>
    </xf>
    <xf numFmtId="164" fontId="3" fillId="2" borderId="0" xfId="21" applyNumberFormat="1" applyFont="1" applyFill="1" applyAlignment="1">
      <alignment horizontal="right"/>
      <protection/>
    </xf>
    <xf numFmtId="0" fontId="3" fillId="4" borderId="0" xfId="21" applyFill="1">
      <alignment/>
      <protection/>
    </xf>
    <xf numFmtId="165" fontId="3" fillId="4" borderId="0" xfId="21" applyNumberFormat="1" applyFill="1">
      <alignment/>
      <protection/>
    </xf>
    <xf numFmtId="0" fontId="3" fillId="0" borderId="0" xfId="21" applyAlignment="1">
      <alignment horizontal="left"/>
      <protection/>
    </xf>
    <xf numFmtId="2" fontId="3" fillId="0" borderId="0" xfId="21" applyNumberFormat="1" applyAlignment="1">
      <alignment horizontal="left" wrapText="1"/>
      <protection/>
    </xf>
    <xf numFmtId="0" fontId="3" fillId="0" borderId="0" xfId="21" applyFont="1" applyAlignment="1">
      <alignment horizontal="left"/>
      <protection/>
    </xf>
    <xf numFmtId="164" fontId="3" fillId="0" borderId="0" xfId="21" applyNumberFormat="1" applyAlignment="1">
      <alignment horizontal="left"/>
      <protection/>
    </xf>
    <xf numFmtId="164" fontId="4" fillId="0" borderId="0" xfId="21" applyNumberFormat="1" applyFont="1" applyFill="1" applyAlignment="1">
      <alignment horizontal="left"/>
      <protection/>
    </xf>
    <xf numFmtId="166" fontId="3" fillId="0" borderId="0" xfId="21" applyNumberFormat="1" applyFont="1">
      <alignment/>
      <protection/>
    </xf>
    <xf numFmtId="0" fontId="3" fillId="2" borderId="0" xfId="21" applyFill="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Microstrip_linter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Microstrip line width versus impedance
100um GaAs substrate</a:t>
            </a:r>
          </a:p>
        </c:rich>
      </c:tx>
      <c:layout/>
      <c:spPr>
        <a:noFill/>
        <a:ln>
          <a:noFill/>
        </a:ln>
      </c:spPr>
    </c:title>
    <c:plotArea>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'Enter data'!$B$25:$B$525</c:f>
              <c:numCache>
                <c:ptCount val="501"/>
                <c:pt idx="0">
                  <c:v>8.76306636863361</c:v>
                </c:pt>
                <c:pt idx="1">
                  <c:v>8.868060234715017</c:v>
                </c:pt>
                <c:pt idx="2">
                  <c:v>8.97414114291828</c:v>
                </c:pt>
                <c:pt idx="3">
                  <c:v>9.081316538300364</c:v>
                </c:pt>
                <c:pt idx="4">
                  <c:v>9.18959383248971</c:v>
                </c:pt>
                <c:pt idx="5">
                  <c:v>9.298980401449723</c:v>
                </c:pt>
                <c:pt idx="6">
                  <c:v>9.409483583207695</c:v>
                </c:pt>
                <c:pt idx="7">
                  <c:v>9.521110675549338</c:v>
                </c:pt>
                <c:pt idx="8">
                  <c:v>9.633868933678997</c:v>
                </c:pt>
                <c:pt idx="9">
                  <c:v>9.747765567845747</c:v>
                </c:pt>
                <c:pt idx="10">
                  <c:v>9.862807740935473</c:v>
                </c:pt>
                <c:pt idx="11">
                  <c:v>9.979002566029177</c:v>
                </c:pt>
                <c:pt idx="12">
                  <c:v>10.096357103927682</c:v>
                </c:pt>
                <c:pt idx="13">
                  <c:v>10.214878360642945</c:v>
                </c:pt>
                <c:pt idx="14">
                  <c:v>10.334573284856274</c:v>
                </c:pt>
                <c:pt idx="15">
                  <c:v>10.455448765343652</c:v>
                </c:pt>
                <c:pt idx="16">
                  <c:v>10.577511628368496</c:v>
                </c:pt>
                <c:pt idx="17">
                  <c:v>10.70076863504216</c:v>
                </c:pt>
                <c:pt idx="18">
                  <c:v>10.825226478652489</c:v>
                </c:pt>
                <c:pt idx="19">
                  <c:v>10.95089178196081</c:v>
                </c:pt>
                <c:pt idx="20">
                  <c:v>11.07777109446773</c:v>
                </c:pt>
                <c:pt idx="21">
                  <c:v>11.205870889648137</c:v>
                </c:pt>
                <c:pt idx="22">
                  <c:v>11.335197562155837</c:v>
                </c:pt>
                <c:pt idx="23">
                  <c:v>11.465757424998335</c:v>
                </c:pt>
                <c:pt idx="24">
                  <c:v>11.597556706682118</c:v>
                </c:pt>
                <c:pt idx="25">
                  <c:v>11.730601548329139</c:v>
                </c:pt>
                <c:pt idx="26">
                  <c:v>11.864898000764834</c:v>
                </c:pt>
                <c:pt idx="27">
                  <c:v>12.00045202157841</c:v>
                </c:pt>
                <c:pt idx="28">
                  <c:v>12.137269472155925</c:v>
                </c:pt>
                <c:pt idx="29">
                  <c:v>12.275356114686758</c:v>
                </c:pt>
                <c:pt idx="30">
                  <c:v>12.414717609144201</c:v>
                </c:pt>
                <c:pt idx="31">
                  <c:v>12.555359510240823</c:v>
                </c:pt>
                <c:pt idx="32">
                  <c:v>12.69728726435931</c:v>
                </c:pt>
                <c:pt idx="33">
                  <c:v>12.840506206459592</c:v>
                </c:pt>
                <c:pt idx="34">
                  <c:v>12.985021556962964</c:v>
                </c:pt>
                <c:pt idx="35">
                  <c:v>13.130838418614113</c:v>
                </c:pt>
                <c:pt idx="36">
                  <c:v>13.277961773321836</c:v>
                </c:pt>
                <c:pt idx="37">
                  <c:v>13.426396478979383</c:v>
                </c:pt>
                <c:pt idx="38">
                  <c:v>13.576147266265327</c:v>
                </c:pt>
                <c:pt idx="39">
                  <c:v>13.727218735425964</c:v>
                </c:pt>
                <c:pt idx="40">
                  <c:v>13.879615353040215</c:v>
                </c:pt>
                <c:pt idx="41">
                  <c:v>14.033341448768057</c:v>
                </c:pt>
                <c:pt idx="42">
                  <c:v>14.18840121208364</c:v>
                </c:pt>
                <c:pt idx="43">
                  <c:v>14.344798688994127</c:v>
                </c:pt>
                <c:pt idx="44">
                  <c:v>14.502537778745456</c:v>
                </c:pt>
                <c:pt idx="45">
                  <c:v>14.661622230516244</c:v>
                </c:pt>
                <c:pt idx="46">
                  <c:v>14.82205564010105</c:v>
                </c:pt>
                <c:pt idx="47">
                  <c:v>14.983841446584304</c:v>
                </c:pt>
                <c:pt idx="48">
                  <c:v>15.14698292900619</c:v>
                </c:pt>
                <c:pt idx="49">
                  <c:v>15.311483203021966</c:v>
                </c:pt>
                <c:pt idx="50">
                  <c:v>15.477345217555975</c:v>
                </c:pt>
                <c:pt idx="51">
                  <c:v>15.644571751451982</c:v>
                </c:pt>
                <c:pt idx="52">
                  <c:v>15.813165410121224</c:v>
                </c:pt>
                <c:pt idx="53">
                  <c:v>15.983128622189756</c:v>
                </c:pt>
                <c:pt idx="54">
                  <c:v>16.154463636146758</c:v>
                </c:pt>
                <c:pt idx="55">
                  <c:v>16.327172516995347</c:v>
                </c:pt>
                <c:pt idx="56">
                  <c:v>16.50125714290765</c:v>
                </c:pt>
                <c:pt idx="57">
                  <c:v>16.676719201885916</c:v>
                </c:pt>
                <c:pt idx="58">
                  <c:v>16.85356018843131</c:v>
                </c:pt>
                <c:pt idx="59">
                  <c:v>17.031781400222403</c:v>
                </c:pt>
                <c:pt idx="60">
                  <c:v>17.211383934805127</c:v>
                </c:pt>
                <c:pt idx="61">
                  <c:v>17.39236868629614</c:v>
                </c:pt>
                <c:pt idx="62">
                  <c:v>17.574736342101616</c:v>
                </c:pt>
                <c:pt idx="63">
                  <c:v>17.75848737965344</c:v>
                </c:pt>
                <c:pt idx="64">
                  <c:v>17.943622063164923</c:v>
                </c:pt>
                <c:pt idx="65">
                  <c:v>18.130140440408123</c:v>
                </c:pt>
                <c:pt idx="66">
                  <c:v>18.31804233951491</c:v>
                </c:pt>
                <c:pt idx="67">
                  <c:v>18.507327365804112</c:v>
                </c:pt>
                <c:pt idx="68">
                  <c:v>18.697994898636814</c:v>
                </c:pt>
                <c:pt idx="69">
                  <c:v>18.890044088302282</c:v>
                </c:pt>
                <c:pt idx="70">
                  <c:v>19.08347385293675</c:v>
                </c:pt>
                <c:pt idx="71">
                  <c:v>19.27828287547748</c:v>
                </c:pt>
                <c:pt idx="72">
                  <c:v>19.474469600654608</c:v>
                </c:pt>
                <c:pt idx="73">
                  <c:v>19.672032232023124</c:v>
                </c:pt>
                <c:pt idx="74">
                  <c:v>19.870968729037575</c:v>
                </c:pt>
                <c:pt idx="75">
                  <c:v>20.071276804172097</c:v>
                </c:pt>
                <c:pt idx="76">
                  <c:v>20.272953920088195</c:v>
                </c:pt>
                <c:pt idx="77">
                  <c:v>20.47599728685314</c:v>
                </c:pt>
                <c:pt idx="78">
                  <c:v>20.68040385921142</c:v>
                </c:pt>
                <c:pt idx="79">
                  <c:v>20.88617033391209</c:v>
                </c:pt>
                <c:pt idx="80">
                  <c:v>21.09329314709474</c:v>
                </c:pt>
                <c:pt idx="81">
                  <c:v>21.30176847173673</c:v>
                </c:pt>
                <c:pt idx="82">
                  <c:v>21.51159221516462</c:v>
                </c:pt>
                <c:pt idx="83">
                  <c:v>21.72276001663256</c:v>
                </c:pt>
                <c:pt idx="84">
                  <c:v>21.93526724497038</c:v>
                </c:pt>
                <c:pt idx="85">
                  <c:v>22.14910899630441</c:v>
                </c:pt>
                <c:pt idx="86">
                  <c:v>22.364280091853818</c:v>
                </c:pt>
                <c:pt idx="87">
                  <c:v>22.580775075805267</c:v>
                </c:pt>
                <c:pt idx="88">
                  <c:v>22.798588213269028</c:v>
                </c:pt>
                <c:pt idx="89">
                  <c:v>23.0177134883192</c:v>
                </c:pt>
                <c:pt idx="90">
                  <c:v>23.238144602121164</c:v>
                </c:pt>
                <c:pt idx="91">
                  <c:v>23.459874971149134</c:v>
                </c:pt>
                <c:pt idx="92">
                  <c:v>23.6828977254966</c:v>
                </c:pt>
                <c:pt idx="93">
                  <c:v>23.907205707282852</c:v>
                </c:pt>
                <c:pt idx="94">
                  <c:v>24.132791469158285</c:v>
                </c:pt>
                <c:pt idx="95">
                  <c:v>24.359647272911438</c:v>
                </c:pt>
                <c:pt idx="96">
                  <c:v>24.587765088180742</c:v>
                </c:pt>
                <c:pt idx="97">
                  <c:v>24.817136591273773</c:v>
                </c:pt>
                <c:pt idx="98">
                  <c:v>25.047753164096846</c:v>
                </c:pt>
                <c:pt idx="99">
                  <c:v>25.27960589319792</c:v>
                </c:pt>
                <c:pt idx="100">
                  <c:v>25.512685568925402</c:v>
                </c:pt>
                <c:pt idx="101">
                  <c:v>25.746982684705777</c:v>
                </c:pt>
                <c:pt idx="102">
                  <c:v>25.982487436442774</c:v>
                </c:pt>
                <c:pt idx="103">
                  <c:v>26.219189722040618</c:v>
                </c:pt>
                <c:pt idx="104">
                  <c:v>26.45707914105419</c:v>
                </c:pt>
                <c:pt idx="105">
                  <c:v>26.696144994468515</c:v>
                </c:pt>
                <c:pt idx="106">
                  <c:v>26.936376284610223</c:v>
                </c:pt>
                <c:pt idx="107">
                  <c:v>27.177761715193338</c:v>
                </c:pt>
                <c:pt idx="108">
                  <c:v>27.42028969150196</c:v>
                </c:pt>
                <c:pt idx="109">
                  <c:v>27.663948320711864</c:v>
                </c:pt>
                <c:pt idx="110">
                  <c:v>27.908725412353725</c:v>
                </c:pt>
                <c:pt idx="111">
                  <c:v>28.154608478919588</c:v>
                </c:pt>
                <c:pt idx="112">
                  <c:v>28.40158473661515</c:v>
                </c:pt>
                <c:pt idx="113">
                  <c:v>28.64964110625961</c:v>
                </c:pt>
                <c:pt idx="114">
                  <c:v>28.89876421433496</c:v>
                </c:pt>
                <c:pt idx="115">
                  <c:v>29.148940394186607</c:v>
                </c:pt>
                <c:pt idx="116">
                  <c:v>29.40015568737706</c:v>
                </c:pt>
                <c:pt idx="117">
                  <c:v>29.652395845194082</c:v>
                </c:pt>
                <c:pt idx="118">
                  <c:v>29.905646330315</c:v>
                </c:pt>
                <c:pt idx="119">
                  <c:v>30.159892318628344</c:v>
                </c:pt>
                <c:pt idx="120">
                  <c:v>30.41511870121416</c:v>
                </c:pt>
                <c:pt idx="121">
                  <c:v>30.671310086484006</c:v>
                </c:pt>
                <c:pt idx="122">
                  <c:v>30.928450802481713</c:v>
                </c:pt>
                <c:pt idx="123">
                  <c:v>31.186524899345635</c:v>
                </c:pt>
                <c:pt idx="124">
                  <c:v>31.445516151933113</c:v>
                </c:pt>
                <c:pt idx="125">
                  <c:v>31.705408062607773</c:v>
                </c:pt>
                <c:pt idx="126">
                  <c:v>31.966183864189915</c:v>
                </c:pt>
                <c:pt idx="127">
                  <c:v>32.227826523070384</c:v>
                </c:pt>
                <c:pt idx="128">
                  <c:v>32.49031874248794</c:v>
                </c:pt>
                <c:pt idx="129">
                  <c:v>32.75364296597015</c:v>
                </c:pt>
                <c:pt idx="130">
                  <c:v>33.01778138093733</c:v>
                </c:pt>
                <c:pt idx="131">
                  <c:v>33.28271592246954</c:v>
                </c:pt>
                <c:pt idx="132">
                  <c:v>33.54842827723575</c:v>
                </c:pt>
                <c:pt idx="133">
                  <c:v>33.814899887584595</c:v>
                </c:pt>
                <c:pt idx="134">
                  <c:v>34.08211195579578</c:v>
                </c:pt>
                <c:pt idx="135">
                  <c:v>34.35004544849117</c:v>
                </c:pt>
                <c:pt idx="136">
                  <c:v>34.61868110120411</c:v>
                </c:pt>
                <c:pt idx="137">
                  <c:v>34.887999423105796</c:v>
                </c:pt>
                <c:pt idx="138">
                  <c:v>35.15798070188699</c:v>
                </c:pt>
                <c:pt idx="139">
                  <c:v>35.42860500879324</c:v>
                </c:pt>
                <c:pt idx="140">
                  <c:v>35.699852203811815</c:v>
                </c:pt>
                <c:pt idx="141">
                  <c:v>35.971701941008064</c:v>
                </c:pt>
                <c:pt idx="142">
                  <c:v>36.24413367400906</c:v>
                </c:pt>
                <c:pt idx="143">
                  <c:v>36.51712666163188</c:v>
                </c:pt>
                <c:pt idx="144">
                  <c:v>36.79065997365399</c:v>
                </c:pt>
                <c:pt idx="145">
                  <c:v>37.064712496722784</c:v>
                </c:pt>
                <c:pt idx="146">
                  <c:v>37.33926294040145</c:v>
                </c:pt>
                <c:pt idx="147">
                  <c:v>37.614289843347706</c:v>
                </c:pt>
                <c:pt idx="148">
                  <c:v>37.889771579622305</c:v>
                </c:pt>
                <c:pt idx="149">
                  <c:v>38.165686365123705</c:v>
                </c:pt>
                <c:pt idx="150">
                  <c:v>38.442012264145106</c:v>
                </c:pt>
                <c:pt idx="151">
                  <c:v>38.71872719605018</c:v>
                </c:pt>
                <c:pt idx="152">
                  <c:v>38.9958089420634</c:v>
                </c:pt>
                <c:pt idx="153">
                  <c:v>39.27323515217072</c:v>
                </c:pt>
                <c:pt idx="154">
                  <c:v>39.55098335212652</c:v>
                </c:pt>
                <c:pt idx="155">
                  <c:v>39.82903095056206</c:v>
                </c:pt>
                <c:pt idx="156">
                  <c:v>40.10735524619109</c:v>
                </c:pt>
                <c:pt idx="157">
                  <c:v>40.385933435107724</c:v>
                </c:pt>
                <c:pt idx="158">
                  <c:v>40.66474261817176</c:v>
                </c:pt>
                <c:pt idx="159">
                  <c:v>40.9437598084764</c:v>
                </c:pt>
                <c:pt idx="160">
                  <c:v>41.22296193889334</c:v>
                </c:pt>
                <c:pt idx="161">
                  <c:v>41.50232586968982</c:v>
                </c:pt>
                <c:pt idx="162">
                  <c:v>41.7818283962125</c:v>
                </c:pt>
                <c:pt idx="163">
                  <c:v>42.06144625663249</c:v>
                </c:pt>
                <c:pt idx="164">
                  <c:v>42.341156139746225</c:v>
                </c:pt>
                <c:pt idx="165">
                  <c:v>42.62093469282626</c:v>
                </c:pt>
                <c:pt idx="166">
                  <c:v>42.9007585295165</c:v>
                </c:pt>
                <c:pt idx="167">
                  <c:v>43.351913947285716</c:v>
                </c:pt>
                <c:pt idx="168">
                  <c:v>43.64476864689334</c:v>
                </c:pt>
                <c:pt idx="169">
                  <c:v>43.93807607749094</c:v>
                </c:pt>
                <c:pt idx="170">
                  <c:v>44.231827429754816</c:v>
                </c:pt>
                <c:pt idx="171">
                  <c:v>44.52601410706751</c:v>
                </c:pt>
                <c:pt idx="172">
                  <c:v>44.8206277205331</c:v>
                </c:pt>
                <c:pt idx="173">
                  <c:v>45.11566008405403</c:v>
                </c:pt>
                <c:pt idx="174">
                  <c:v>45.411103209471925</c:v>
                </c:pt>
                <c:pt idx="175">
                  <c:v>45.706949301775644</c:v>
                </c:pt>
                <c:pt idx="176">
                  <c:v>46.00319075437861</c:v>
                </c:pt>
                <c:pt idx="177">
                  <c:v>46.29982014446788</c:v>
                </c:pt>
                <c:pt idx="178">
                  <c:v>46.596830228426505</c:v>
                </c:pt>
                <c:pt idx="179">
                  <c:v>46.89421393733116</c:v>
                </c:pt>
                <c:pt idx="180">
                  <c:v>47.19196437252617</c:v>
                </c:pt>
                <c:pt idx="181">
                  <c:v>47.49007480127535</c:v>
                </c:pt>
                <c:pt idx="182">
                  <c:v>47.788538652492385</c:v>
                </c:pt>
                <c:pt idx="183">
                  <c:v>48.08734951255082</c:v>
                </c:pt>
                <c:pt idx="184">
                  <c:v>48.38650112117403</c:v>
                </c:pt>
                <c:pt idx="185">
                  <c:v>48.68598736740571</c:v>
                </c:pt>
                <c:pt idx="186">
                  <c:v>48.985802285661194</c:v>
                </c:pt>
                <c:pt idx="187">
                  <c:v>49.28594005185971</c:v>
                </c:pt>
                <c:pt idx="188">
                  <c:v>49.586394979637426</c:v>
                </c:pt>
                <c:pt idx="189">
                  <c:v>49.88716151664154</c:v>
                </c:pt>
                <c:pt idx="190">
                  <c:v>50.18823424090464</c:v>
                </c:pt>
                <c:pt idx="191">
                  <c:v>50.48960785729952</c:v>
                </c:pt>
                <c:pt idx="192">
                  <c:v>50.79127719407355</c:v>
                </c:pt>
                <c:pt idx="193">
                  <c:v>51.093237199462344</c:v>
                </c:pt>
                <c:pt idx="194">
                  <c:v>51.395482938382024</c:v>
                </c:pt>
                <c:pt idx="195">
                  <c:v>51.698009589199216</c:v>
                </c:pt>
                <c:pt idx="196">
                  <c:v>52.00081244057833</c:v>
                </c:pt>
                <c:pt idx="197">
                  <c:v>52.303886888404996</c:v>
                </c:pt>
                <c:pt idx="198">
                  <c:v>52.60722843278479</c:v>
                </c:pt>
                <c:pt idx="199">
                  <c:v>52.91083267511648</c:v>
                </c:pt>
                <c:pt idx="200">
                  <c:v>53.21469531523871</c:v>
                </c:pt>
                <c:pt idx="201">
                  <c:v>53.51881214864888</c:v>
                </c:pt>
                <c:pt idx="202">
                  <c:v>53.82317906379352</c:v>
                </c:pt>
                <c:pt idx="203">
                  <c:v>54.127792039428805</c:v>
                </c:pt>
                <c:pt idx="204">
                  <c:v>54.432647142050044</c:v>
                </c:pt>
                <c:pt idx="205">
                  <c:v>54.737740523389164</c:v>
                </c:pt>
                <c:pt idx="206">
                  <c:v>55.04306841797894</c:v>
                </c:pt>
                <c:pt idx="207">
                  <c:v>55.348627140782675</c:v>
                </c:pt>
                <c:pt idx="208">
                  <c:v>55.654413084888176</c:v>
                </c:pt>
                <c:pt idx="209">
                  <c:v>55.96042271926501</c:v>
                </c:pt>
                <c:pt idx="210">
                  <c:v>56.26665258658331</c:v>
                </c:pt>
                <c:pt idx="211">
                  <c:v>56.57309930109359</c:v>
                </c:pt>
                <c:pt idx="212">
                  <c:v>56.8797595465656</c:v>
                </c:pt>
                <c:pt idx="213">
                  <c:v>57.18663007428558</c:v>
                </c:pt>
                <c:pt idx="214">
                  <c:v>57.49370770111036</c:v>
                </c:pt>
                <c:pt idx="215">
                  <c:v>57.800989307577</c:v>
                </c:pt>
                <c:pt idx="216">
                  <c:v>58.10847183606719</c:v>
                </c:pt>
                <c:pt idx="217">
                  <c:v>58.41615228902451</c:v>
                </c:pt>
                <c:pt idx="218">
                  <c:v>58.724027727224</c:v>
                </c:pt>
                <c:pt idx="219">
                  <c:v>59.032095268092355</c:v>
                </c:pt>
                <c:pt idx="220">
                  <c:v>59.3403520840778</c:v>
                </c:pt>
                <c:pt idx="221">
                  <c:v>59.648795401068405</c:v>
                </c:pt>
                <c:pt idx="222">
                  <c:v>59.95742249685755</c:v>
                </c:pt>
                <c:pt idx="223">
                  <c:v>60.26623069965561</c:v>
                </c:pt>
                <c:pt idx="224">
                  <c:v>60.57521738664649</c:v>
                </c:pt>
                <c:pt idx="225">
                  <c:v>60.88437998258804</c:v>
                </c:pt>
                <c:pt idx="226">
                  <c:v>61.19371595845509</c:v>
                </c:pt>
                <c:pt idx="227">
                  <c:v>61.503222830124244</c:v>
                </c:pt>
                <c:pt idx="228">
                  <c:v>61.81289815709903</c:v>
                </c:pt>
                <c:pt idx="229">
                  <c:v>62.12273954127462</c:v>
                </c:pt>
                <c:pt idx="230">
                  <c:v>62.432744625740895</c:v>
                </c:pt>
                <c:pt idx="231">
                  <c:v>62.74291109362298</c:v>
                </c:pt>
                <c:pt idx="232">
                  <c:v>63.053236666958156</c:v>
                </c:pt>
                <c:pt idx="233">
                  <c:v>63.36371910560804</c:v>
                </c:pt>
                <c:pt idx="234">
                  <c:v>63.674356206205296</c:v>
                </c:pt>
                <c:pt idx="235">
                  <c:v>63.98514580113386</c:v>
                </c:pt>
                <c:pt idx="236">
                  <c:v>64.29608575754153</c:v>
                </c:pt>
                <c:pt idx="237">
                  <c:v>64.60717397638425</c:v>
                </c:pt>
                <c:pt idx="238">
                  <c:v>64.91840839150125</c:v>
                </c:pt>
                <c:pt idx="239">
                  <c:v>65.22978696871975</c:v>
                </c:pt>
                <c:pt idx="240">
                  <c:v>65.54130770498888</c:v>
                </c:pt>
                <c:pt idx="241">
                  <c:v>65.85296862754161</c:v>
                </c:pt>
                <c:pt idx="242">
                  <c:v>66.1647677930841</c:v>
                </c:pt>
                <c:pt idx="243">
                  <c:v>66.47670328701145</c:v>
                </c:pt>
                <c:pt idx="244">
                  <c:v>66.78877322264928</c:v>
                </c:pt>
                <c:pt idx="245">
                  <c:v>67.10097574052024</c:v>
                </c:pt>
                <c:pt idx="246">
                  <c:v>67.41330900763471</c:v>
                </c:pt>
                <c:pt idx="247">
                  <c:v>67.72577121680506</c:v>
                </c:pt>
                <c:pt idx="248">
                  <c:v>68.0383605859826</c:v>
                </c:pt>
                <c:pt idx="249">
                  <c:v>68.35107535761674</c:v>
                </c:pt>
                <c:pt idx="250">
                  <c:v>68.66391379803528</c:v>
                </c:pt>
                <c:pt idx="251">
                  <c:v>68.97687419684591</c:v>
                </c:pt>
                <c:pt idx="252">
                  <c:v>69.28995486635723</c:v>
                </c:pt>
                <c:pt idx="253">
                  <c:v>69.60315414101977</c:v>
                </c:pt>
                <c:pt idx="254">
                  <c:v>69.91647037688553</c:v>
                </c:pt>
                <c:pt idx="255">
                  <c:v>70.22990195108589</c:v>
                </c:pt>
                <c:pt idx="256">
                  <c:v>70.5434472613273</c:v>
                </c:pt>
                <c:pt idx="257">
                  <c:v>70.85710472540386</c:v>
                </c:pt>
                <c:pt idx="258">
                  <c:v>71.17087278072674</c:v>
                </c:pt>
                <c:pt idx="259">
                  <c:v>71.48474988386945</c:v>
                </c:pt>
                <c:pt idx="260">
                  <c:v>71.79873451012872</c:v>
                </c:pt>
                <c:pt idx="261">
                  <c:v>72.11282515310033</c:v>
                </c:pt>
                <c:pt idx="262">
                  <c:v>72.42702032426952</c:v>
                </c:pt>
                <c:pt idx="263">
                  <c:v>72.74131855261538</c:v>
                </c:pt>
                <c:pt idx="264">
                  <c:v>73.05571838422897</c:v>
                </c:pt>
                <c:pt idx="265">
                  <c:v>73.37021838194431</c:v>
                </c:pt>
                <c:pt idx="266">
                  <c:v>73.68481712498233</c:v>
                </c:pt>
                <c:pt idx="267">
                  <c:v>73.99951320860691</c:v>
                </c:pt>
                <c:pt idx="268">
                  <c:v>74.31430524379286</c:v>
                </c:pt>
                <c:pt idx="269">
                  <c:v>74.62919185690525</c:v>
                </c:pt>
                <c:pt idx="270">
                  <c:v>74.94417168939005</c:v>
                </c:pt>
                <c:pt idx="271">
                  <c:v>75.25924339747503</c:v>
                </c:pt>
                <c:pt idx="272">
                  <c:v>75.57440565188146</c:v>
                </c:pt>
                <c:pt idx="273">
                  <c:v>75.88965713754538</c:v>
                </c:pt>
                <c:pt idx="274">
                  <c:v>76.2049965533487</c:v>
                </c:pt>
                <c:pt idx="275">
                  <c:v>76.52042261185953</c:v>
                </c:pt>
                <c:pt idx="276">
                  <c:v>76.83593403908142</c:v>
                </c:pt>
                <c:pt idx="277">
                  <c:v>77.15152957421138</c:v>
                </c:pt>
                <c:pt idx="278">
                  <c:v>77.46720796940602</c:v>
                </c:pt>
                <c:pt idx="279">
                  <c:v>77.78296798955587</c:v>
                </c:pt>
                <c:pt idx="280">
                  <c:v>78.09880841206756</c:v>
                </c:pt>
                <c:pt idx="281">
                  <c:v>78.41472802665315</c:v>
                </c:pt>
                <c:pt idx="282">
                  <c:v>78.73072563512699</c:v>
                </c:pt>
                <c:pt idx="283">
                  <c:v>79.04680005120947</c:v>
                </c:pt>
                <c:pt idx="284">
                  <c:v>79.36295010033717</c:v>
                </c:pt>
                <c:pt idx="285">
                  <c:v>79.67917461947997</c:v>
                </c:pt>
                <c:pt idx="286">
                  <c:v>79.99547245696384</c:v>
                </c:pt>
                <c:pt idx="287">
                  <c:v>80.31184247230001</c:v>
                </c:pt>
                <c:pt idx="288">
                  <c:v>80.62828353601978</c:v>
                </c:pt>
                <c:pt idx="289">
                  <c:v>80.94479452951475</c:v>
                </c:pt>
                <c:pt idx="290">
                  <c:v>81.26137434488253</c:v>
                </c:pt>
                <c:pt idx="291">
                  <c:v>81.57802188477764</c:v>
                </c:pt>
                <c:pt idx="292">
                  <c:v>81.89473606226719</c:v>
                </c:pt>
                <c:pt idx="293">
                  <c:v>82.21151580069144</c:v>
                </c:pt>
                <c:pt idx="294">
                  <c:v>82.52836003352894</c:v>
                </c:pt>
                <c:pt idx="295">
                  <c:v>82.84526770426592</c:v>
                </c:pt>
                <c:pt idx="296">
                  <c:v>83.16223776627017</c:v>
                </c:pt>
                <c:pt idx="297">
                  <c:v>83.4792691826687</c:v>
                </c:pt>
                <c:pt idx="298">
                  <c:v>83.79636092622962</c:v>
                </c:pt>
                <c:pt idx="299">
                  <c:v>84.11351197924749</c:v>
                </c:pt>
                <c:pt idx="300">
                  <c:v>84.43072133343244</c:v>
                </c:pt>
                <c:pt idx="301">
                  <c:v>84.74798798980274</c:v>
                </c:pt>
                <c:pt idx="302">
                  <c:v>85.06531095858062</c:v>
                </c:pt>
                <c:pt idx="303">
                  <c:v>85.38268925909152</c:v>
                </c:pt>
                <c:pt idx="304">
                  <c:v>85.70012191966596</c:v>
                </c:pt>
                <c:pt idx="305">
                  <c:v>86.01760797754488</c:v>
                </c:pt>
                <c:pt idx="306">
                  <c:v>86.33514647878745</c:v>
                </c:pt>
                <c:pt idx="307">
                  <c:v>86.65273647818165</c:v>
                </c:pt>
                <c:pt idx="308">
                  <c:v>86.97037703915765</c:v>
                </c:pt>
                <c:pt idx="309">
                  <c:v>87.28806723370334</c:v>
                </c:pt>
                <c:pt idx="310">
                  <c:v>87.60580614228257</c:v>
                </c:pt>
                <c:pt idx="311">
                  <c:v>87.9235928537555</c:v>
                </c:pt>
                <c:pt idx="312">
                  <c:v>88.24142646530115</c:v>
                </c:pt>
                <c:pt idx="313">
                  <c:v>88.55930608234215</c:v>
                </c:pt>
                <c:pt idx="314">
                  <c:v>88.87723081847136</c:v>
                </c:pt>
                <c:pt idx="315">
                  <c:v>89.1951997953806</c:v>
                </c:pt>
                <c:pt idx="316">
                  <c:v>89.51321214279102</c:v>
                </c:pt>
                <c:pt idx="317">
                  <c:v>89.83126699838536</c:v>
                </c:pt>
                <c:pt idx="318">
                  <c:v>90.14936350774184</c:v>
                </c:pt>
                <c:pt idx="319">
                  <c:v>90.46750082426972</c:v>
                </c:pt>
                <c:pt idx="320">
                  <c:v>90.78567810914639</c:v>
                </c:pt>
                <c:pt idx="321">
                  <c:v>91.10389453125578</c:v>
                </c:pt>
                <c:pt idx="322">
                  <c:v>91.42214926712849</c:v>
                </c:pt>
                <c:pt idx="323">
                  <c:v>91.74044150088297</c:v>
                </c:pt>
                <c:pt idx="324">
                  <c:v>92.05877042416803</c:v>
                </c:pt>
                <c:pt idx="325">
                  <c:v>92.37713523610685</c:v>
                </c:pt>
                <c:pt idx="326">
                  <c:v>92.69553514324176</c:v>
                </c:pt>
                <c:pt idx="327">
                  <c:v>93.01396935948036</c:v>
                </c:pt>
                <c:pt idx="328">
                  <c:v>93.33243710604278</c:v>
                </c:pt>
                <c:pt idx="329">
                  <c:v>93.65093761140966</c:v>
                </c:pt>
                <c:pt idx="330">
                  <c:v>93.96947011127148</c:v>
                </c:pt>
                <c:pt idx="331">
                  <c:v>94.28803384847846</c:v>
                </c:pt>
                <c:pt idx="332">
                  <c:v>94.60662807299157</c:v>
                </c:pt>
                <c:pt idx="333">
                  <c:v>94.92525204183428</c:v>
                </c:pt>
                <c:pt idx="334">
                  <c:v>95.24390501904502</c:v>
                </c:pt>
                <c:pt idx="335">
                  <c:v>95.5625862756307</c:v>
                </c:pt>
                <c:pt idx="336">
                  <c:v>95.88129508952055</c:v>
                </c:pt>
                <c:pt idx="337">
                  <c:v>96.2000307455209</c:v>
                </c:pt>
                <c:pt idx="338">
                  <c:v>96.51879253527065</c:v>
                </c:pt>
                <c:pt idx="339">
                  <c:v>96.83757975719703</c:v>
                </c:pt>
                <c:pt idx="340">
                  <c:v>97.15639171647247</c:v>
                </c:pt>
                <c:pt idx="341">
                  <c:v>97.47522772497148</c:v>
                </c:pt>
                <c:pt idx="342">
                  <c:v>97.79408710122838</c:v>
                </c:pt>
                <c:pt idx="343">
                  <c:v>98.11296917039557</c:v>
                </c:pt>
                <c:pt idx="344">
                  <c:v>98.43187326420201</c:v>
                </c:pt>
                <c:pt idx="345">
                  <c:v>98.75079872091237</c:v>
                </c:pt>
                <c:pt idx="346">
                  <c:v>99.06974488528658</c:v>
                </c:pt>
                <c:pt idx="347">
                  <c:v>99.38871110853974</c:v>
                </c:pt>
                <c:pt idx="348">
                  <c:v>99.70769674830233</c:v>
                </c:pt>
                <c:pt idx="349">
                  <c:v>100.02670116858101</c:v>
                </c:pt>
                <c:pt idx="350">
                  <c:v>100.34572373971955</c:v>
                </c:pt>
                <c:pt idx="351">
                  <c:v>100.66476383836022</c:v>
                </c:pt>
                <c:pt idx="352">
                  <c:v>100.98382084740531</c:v>
                </c:pt>
                <c:pt idx="353">
                  <c:v>101.30289415597926</c:v>
                </c:pt>
                <c:pt idx="354">
                  <c:v>101.6219831593907</c:v>
                </c:pt>
                <c:pt idx="355">
                  <c:v>101.94108725909504</c:v>
                </c:pt>
                <c:pt idx="356">
                  <c:v>102.26020586265702</c:v>
                </c:pt>
                <c:pt idx="357">
                  <c:v>102.57933838371392</c:v>
                </c:pt>
                <c:pt idx="358">
                  <c:v>102.89848424193845</c:v>
                </c:pt>
                <c:pt idx="359">
                  <c:v>103.21764286300234</c:v>
                </c:pt>
                <c:pt idx="360">
                  <c:v>103.53681367853979</c:v>
                </c:pt>
                <c:pt idx="361">
                  <c:v>103.85599612611125</c:v>
                </c:pt>
                <c:pt idx="362">
                  <c:v>104.17518964916741</c:v>
                </c:pt>
                <c:pt idx="363">
                  <c:v>104.49439369701321</c:v>
                </c:pt>
                <c:pt idx="364">
                  <c:v>104.8136077247721</c:v>
                </c:pt>
                <c:pt idx="365">
                  <c:v>105.13283119335053</c:v>
                </c:pt>
                <c:pt idx="366">
                  <c:v>105.45206356940245</c:v>
                </c:pt>
                <c:pt idx="367">
                  <c:v>105.7713043252939</c:v>
                </c:pt>
                <c:pt idx="368">
                  <c:v>106.09055293906798</c:v>
                </c:pt>
                <c:pt idx="369">
                  <c:v>106.40980889440952</c:v>
                </c:pt>
                <c:pt idx="370">
                  <c:v>106.72907168061036</c:v>
                </c:pt>
                <c:pt idx="371">
                  <c:v>107.04834079253429</c:v>
                </c:pt>
                <c:pt idx="372">
                  <c:v>107.36761573058251</c:v>
                </c:pt>
                <c:pt idx="373">
                  <c:v>107.68689600065869</c:v>
                </c:pt>
                <c:pt idx="374">
                  <c:v>108.0061811141346</c:v>
                </c:pt>
                <c:pt idx="375">
                  <c:v>108.32547058781554</c:v>
                </c:pt>
                <c:pt idx="376">
                  <c:v>108.64476394390593</c:v>
                </c:pt>
                <c:pt idx="377">
                  <c:v>108.96406070997507</c:v>
                </c:pt>
                <c:pt idx="378">
                  <c:v>109.28336041892277</c:v>
                </c:pt>
                <c:pt idx="379">
                  <c:v>109.60266260894531</c:v>
                </c:pt>
                <c:pt idx="380">
                  <c:v>109.9219668235012</c:v>
                </c:pt>
                <c:pt idx="381">
                  <c:v>110.24127261127728</c:v>
                </c:pt>
                <c:pt idx="382">
                  <c:v>110.5605795261547</c:v>
                </c:pt>
                <c:pt idx="383">
                  <c:v>110.87988712717495</c:v>
                </c:pt>
                <c:pt idx="384">
                  <c:v>111.19919497850623</c:v>
                </c:pt>
                <c:pt idx="385">
                  <c:v>111.51850264940936</c:v>
                </c:pt>
                <c:pt idx="386">
                  <c:v>111.83780971420443</c:v>
                </c:pt>
                <c:pt idx="387">
                  <c:v>112.15711575223685</c:v>
                </c:pt>
                <c:pt idx="388">
                  <c:v>112.47642034784391</c:v>
                </c:pt>
                <c:pt idx="389">
                  <c:v>112.79572309032112</c:v>
                </c:pt>
                <c:pt idx="390">
                  <c:v>113.11502357388898</c:v>
                </c:pt>
                <c:pt idx="391">
                  <c:v>113.43432139765926</c:v>
                </c:pt>
                <c:pt idx="392">
                  <c:v>113.7536161656018</c:v>
                </c:pt>
                <c:pt idx="393">
                  <c:v>114.07290748651114</c:v>
                </c:pt>
                <c:pt idx="394">
                  <c:v>114.3921949739733</c:v>
                </c:pt>
                <c:pt idx="395">
                  <c:v>114.71147824633266</c:v>
                </c:pt>
                <c:pt idx="396">
                  <c:v>115.03075692665855</c:v>
                </c:pt>
                <c:pt idx="397">
                  <c:v>115.35003064271254</c:v>
                </c:pt>
                <c:pt idx="398">
                  <c:v>115.6692990269152</c:v>
                </c:pt>
                <c:pt idx="399">
                  <c:v>115.98856171631306</c:v>
                </c:pt>
                <c:pt idx="400">
                  <c:v>116.30781835254595</c:v>
                </c:pt>
                <c:pt idx="401">
                  <c:v>116.6270685818139</c:v>
                </c:pt>
                <c:pt idx="402">
                  <c:v>116.94631205484467</c:v>
                </c:pt>
                <c:pt idx="403">
                  <c:v>117.26554842686062</c:v>
                </c:pt>
                <c:pt idx="404">
                  <c:v>117.5847773575464</c:v>
                </c:pt>
                <c:pt idx="405">
                  <c:v>117.90399851101625</c:v>
                </c:pt>
                <c:pt idx="406">
                  <c:v>118.2232115557814</c:v>
                </c:pt>
                <c:pt idx="407">
                  <c:v>118.54241616471768</c:v>
                </c:pt>
                <c:pt idx="408">
                  <c:v>118.86161201503313</c:v>
                </c:pt>
                <c:pt idx="409">
                  <c:v>119.18079878823565</c:v>
                </c:pt>
                <c:pt idx="410">
                  <c:v>119.49997617010075</c:v>
                </c:pt>
                <c:pt idx="411">
                  <c:v>119.8191438506394</c:v>
                </c:pt>
                <c:pt idx="412">
                  <c:v>120.13830152406591</c:v>
                </c:pt>
                <c:pt idx="413">
                  <c:v>120.45744888876581</c:v>
                </c:pt>
                <c:pt idx="414">
                  <c:v>120.7765856472641</c:v>
                </c:pt>
                <c:pt idx="415">
                  <c:v>121.09571150619311</c:v>
                </c:pt>
                <c:pt idx="416">
                  <c:v>121.41482617626093</c:v>
                </c:pt>
                <c:pt idx="417">
                  <c:v>121.73392937221959</c:v>
                </c:pt>
                <c:pt idx="418">
                  <c:v>122.0530208128334</c:v>
                </c:pt>
                <c:pt idx="419">
                  <c:v>122.37210022084741</c:v>
                </c:pt>
                <c:pt idx="420">
                  <c:v>122.69116732295606</c:v>
                </c:pt>
                <c:pt idx="421">
                  <c:v>123.01022184977164</c:v>
                </c:pt>
                <c:pt idx="422">
                  <c:v>123.32926353579303</c:v>
                </c:pt>
                <c:pt idx="423">
                  <c:v>123.64829211937462</c:v>
                </c:pt>
                <c:pt idx="424">
                  <c:v>123.96730734269508</c:v>
                </c:pt>
                <c:pt idx="425">
                  <c:v>124.28630895172637</c:v>
                </c:pt>
                <c:pt idx="426">
                  <c:v>124.60529669620287</c:v>
                </c:pt>
                <c:pt idx="427">
                  <c:v>124.92427032959054</c:v>
                </c:pt>
                <c:pt idx="428">
                  <c:v>125.24322960905613</c:v>
                </c:pt>
                <c:pt idx="429">
                  <c:v>125.56217429543659</c:v>
                </c:pt>
                <c:pt idx="430">
                  <c:v>125.88110415320868</c:v>
                </c:pt>
                <c:pt idx="431">
                  <c:v>126.2000189504583</c:v>
                </c:pt>
                <c:pt idx="432">
                  <c:v>126.51891845885041</c:v>
                </c:pt>
                <c:pt idx="433">
                  <c:v>126.83780245359864</c:v>
                </c:pt>
                <c:pt idx="434">
                  <c:v>127.15667071343529</c:v>
                </c:pt>
                <c:pt idx="435">
                  <c:v>127.4755230205813</c:v>
                </c:pt>
                <c:pt idx="436">
                  <c:v>127.79435916071652</c:v>
                </c:pt>
                <c:pt idx="437">
                  <c:v>128.11317892294957</c:v>
                </c:pt>
                <c:pt idx="438">
                  <c:v>128.43198209978854</c:v>
                </c:pt>
                <c:pt idx="439">
                  <c:v>128.75076848711132</c:v>
                </c:pt>
                <c:pt idx="440">
                  <c:v>129.06953788413622</c:v>
                </c:pt>
                <c:pt idx="441">
                  <c:v>129.38829009339247</c:v>
                </c:pt>
                <c:pt idx="442">
                  <c:v>129.70702492069125</c:v>
                </c:pt>
                <c:pt idx="443">
                  <c:v>130.02574217509655</c:v>
                </c:pt>
                <c:pt idx="444">
                  <c:v>130.34444166889622</c:v>
                </c:pt>
                <c:pt idx="445">
                  <c:v>130.66312321757314</c:v>
                </c:pt>
                <c:pt idx="446">
                  <c:v>130.98178663977643</c:v>
                </c:pt>
                <c:pt idx="447">
                  <c:v>131.30043175729307</c:v>
                </c:pt>
                <c:pt idx="448">
                  <c:v>131.6190583950193</c:v>
                </c:pt>
                <c:pt idx="449">
                  <c:v>131.9376663809322</c:v>
                </c:pt>
                <c:pt idx="450">
                  <c:v>132.25625554606182</c:v>
                </c:pt>
                <c:pt idx="451">
                  <c:v>132.5748257244628</c:v>
                </c:pt>
                <c:pt idx="452">
                  <c:v>132.8933767531866</c:v>
                </c:pt>
                <c:pt idx="453">
                  <c:v>133.21190847225364</c:v>
                </c:pt>
                <c:pt idx="454">
                  <c:v>133.53042072462557</c:v>
                </c:pt>
                <c:pt idx="455">
                  <c:v>133.84891335617792</c:v>
                </c:pt>
                <c:pt idx="456">
                  <c:v>134.16738621567245</c:v>
                </c:pt>
                <c:pt idx="457">
                  <c:v>134.48583915473017</c:v>
                </c:pt>
                <c:pt idx="458">
                  <c:v>134.80427202780396</c:v>
                </c:pt>
                <c:pt idx="459">
                  <c:v>135.12268469215164</c:v>
                </c:pt>
                <c:pt idx="460">
                  <c:v>135.4410770078092</c:v>
                </c:pt>
                <c:pt idx="461">
                  <c:v>135.759448837564</c:v>
                </c:pt>
                <c:pt idx="462">
                  <c:v>136.07780004692833</c:v>
                </c:pt>
                <c:pt idx="463">
                  <c:v>136.39613050411276</c:v>
                </c:pt>
                <c:pt idx="464">
                  <c:v>136.71444008</c:v>
                </c:pt>
                <c:pt idx="465">
                  <c:v>137.0327286481187</c:v>
                </c:pt>
                <c:pt idx="466">
                  <c:v>137.35099608461752</c:v>
                </c:pt>
                <c:pt idx="467">
                  <c:v>137.66924226823912</c:v>
                </c:pt>
                <c:pt idx="468">
                  <c:v>137.98746708029455</c:v>
                </c:pt>
                <c:pt idx="469">
                  <c:v>138.30567040463768</c:v>
                </c:pt>
                <c:pt idx="470">
                  <c:v>138.62385212763976</c:v>
                </c:pt>
                <c:pt idx="471">
                  <c:v>138.94201213816402</c:v>
                </c:pt>
                <c:pt idx="472">
                  <c:v>139.26015032754069</c:v>
                </c:pt>
                <c:pt idx="473">
                  <c:v>139.57826658954198</c:v>
                </c:pt>
                <c:pt idx="474">
                  <c:v>139.8963608203571</c:v>
                </c:pt>
                <c:pt idx="475">
                  <c:v>140.2144329185678</c:v>
                </c:pt>
                <c:pt idx="476">
                  <c:v>140.5324827851236</c:v>
                </c:pt>
                <c:pt idx="477">
                  <c:v>140.85051032331754</c:v>
                </c:pt>
                <c:pt idx="478">
                  <c:v>141.16851543876186</c:v>
                </c:pt>
                <c:pt idx="479">
                  <c:v>141.48649803936388</c:v>
                </c:pt>
                <c:pt idx="480">
                  <c:v>141.8044580353022</c:v>
                </c:pt>
                <c:pt idx="481">
                  <c:v>142.12239533900262</c:v>
                </c:pt>
                <c:pt idx="482">
                  <c:v>142.44030986511478</c:v>
                </c:pt>
                <c:pt idx="483">
                  <c:v>142.75820153048846</c:v>
                </c:pt>
                <c:pt idx="484">
                  <c:v>143.0760702541504</c:v>
                </c:pt>
                <c:pt idx="485">
                  <c:v>143.39391595728094</c:v>
                </c:pt>
                <c:pt idx="486">
                  <c:v>143.71173856319106</c:v>
                </c:pt>
                <c:pt idx="487">
                  <c:v>144.02953799729943</c:v>
                </c:pt>
                <c:pt idx="488">
                  <c:v>144.34731418710973</c:v>
                </c:pt>
                <c:pt idx="489">
                  <c:v>144.66506706218803</c:v>
                </c:pt>
                <c:pt idx="490">
                  <c:v>144.98279655414035</c:v>
                </c:pt>
                <c:pt idx="491">
                  <c:v>145.30050259659038</c:v>
                </c:pt>
                <c:pt idx="492">
                  <c:v>145.61818512515717</c:v>
                </c:pt>
                <c:pt idx="493">
                  <c:v>145.9358440774335</c:v>
                </c:pt>
                <c:pt idx="494">
                  <c:v>146.25347939296373</c:v>
                </c:pt>
                <c:pt idx="495">
                  <c:v>146.5710910132222</c:v>
                </c:pt>
                <c:pt idx="496">
                  <c:v>146.88867888159177</c:v>
                </c:pt>
                <c:pt idx="497">
                  <c:v>147.20624294334237</c:v>
                </c:pt>
                <c:pt idx="498">
                  <c:v>147.52378314560977</c:v>
                </c:pt>
                <c:pt idx="499">
                  <c:v>147.84129943737452</c:v>
                </c:pt>
                <c:pt idx="500">
                  <c:v>148.158791769441</c:v>
                </c:pt>
              </c:numCache>
            </c:numRef>
          </c:xVal>
          <c:yVal>
            <c:numRef>
              <c:f>'Enter data'!$C$25:$C$525</c:f>
              <c:numCache>
                <c:ptCount val="501"/>
                <c:pt idx="0">
                  <c:v>1</c:v>
                </c:pt>
                <c:pt idx="1">
                  <c:v>0.9862794856312104</c:v>
                </c:pt>
                <c:pt idx="2">
                  <c:v>0.9727472237769649</c:v>
                </c:pt>
                <c:pt idx="3">
                  <c:v>0.9594006315159328</c:v>
                </c:pt>
                <c:pt idx="4">
                  <c:v>0.9462371613657926</c:v>
                </c:pt>
                <c:pt idx="5">
                  <c:v>0.9332543007969906</c:v>
                </c:pt>
                <c:pt idx="6">
                  <c:v>0.9204495717531708</c:v>
                </c:pt>
                <c:pt idx="7">
                  <c:v>0.9078205301781852</c:v>
                </c:pt>
                <c:pt idx="8">
                  <c:v>0.8953647655495932</c:v>
                </c:pt>
                <c:pt idx="9">
                  <c:v>0.8830799004185621</c:v>
                </c:pt>
                <c:pt idx="10">
                  <c:v>0.8709635899560799</c:v>
                </c:pt>
                <c:pt idx="11">
                  <c:v>0.8590135215053949</c:v>
                </c:pt>
                <c:pt idx="12">
                  <c:v>0.8472274141405955</c:v>
                </c:pt>
                <c:pt idx="13">
                  <c:v>0.835603018231247</c:v>
                </c:pt>
                <c:pt idx="14">
                  <c:v>0.8241381150130013</c:v>
                </c:pt>
                <c:pt idx="15">
                  <c:v>0.8128305161640982</c:v>
                </c:pt>
                <c:pt idx="16">
                  <c:v>0.801678063387678</c:v>
                </c:pt>
                <c:pt idx="17">
                  <c:v>0.7906786279998239</c:v>
                </c:pt>
                <c:pt idx="18">
                  <c:v>0.7798301105232575</c:v>
                </c:pt>
                <c:pt idx="19">
                  <c:v>0.7691304402866083</c:v>
                </c:pt>
                <c:pt idx="20">
                  <c:v>0.7585775750291823</c:v>
                </c:pt>
                <c:pt idx="21">
                  <c:v>0.7481695005111528</c:v>
                </c:pt>
                <c:pt idx="22">
                  <c:v>0.7379042301290994</c:v>
                </c:pt>
                <c:pt idx="23">
                  <c:v>0.7277798045368224</c:v>
                </c:pt>
                <c:pt idx="24">
                  <c:v>0.7177942912713601</c:v>
                </c:pt>
                <c:pt idx="25">
                  <c:v>0.7079457843841362</c:v>
                </c:pt>
                <c:pt idx="26">
                  <c:v>0.6982324040771697</c:v>
                </c:pt>
                <c:pt idx="27">
                  <c:v>0.6886522963442744</c:v>
                </c:pt>
                <c:pt idx="28">
                  <c:v>0.6792036326171829</c:v>
                </c:pt>
                <c:pt idx="29">
                  <c:v>0.6698846094165247</c:v>
                </c:pt>
                <c:pt idx="30">
                  <c:v>0.6606934480075943</c:v>
                </c:pt>
                <c:pt idx="31">
                  <c:v>0.6516283940608409</c:v>
                </c:pt>
                <c:pt idx="32">
                  <c:v>0.6426877173170179</c:v>
                </c:pt>
                <c:pt idx="33">
                  <c:v>0.6338697112569252</c:v>
                </c:pt>
                <c:pt idx="34">
                  <c:v>0.625172692775684</c:v>
                </c:pt>
                <c:pt idx="35">
                  <c:v>0.6165950018614803</c:v>
                </c:pt>
                <c:pt idx="36">
                  <c:v>0.608135001278716</c:v>
                </c:pt>
                <c:pt idx="37">
                  <c:v>0.5997910762555075</c:v>
                </c:pt>
                <c:pt idx="38">
                  <c:v>0.591561634175472</c:v>
                </c:pt>
                <c:pt idx="39">
                  <c:v>0.5834451042737429</c:v>
                </c:pt>
                <c:pt idx="40">
                  <c:v>0.575439937337155</c:v>
                </c:pt>
                <c:pt idx="41">
                  <c:v>0.5675446054085452</c:v>
                </c:pt>
                <c:pt idx="42">
                  <c:v>0.5597576014951082</c:v>
                </c:pt>
                <c:pt idx="43">
                  <c:v>0.5520774392807554</c:v>
                </c:pt>
                <c:pt idx="44">
                  <c:v>0.5445026528424192</c:v>
                </c:pt>
                <c:pt idx="45">
                  <c:v>0.5370317963702507</c:v>
                </c:pt>
                <c:pt idx="46">
                  <c:v>0.5296634438916558</c:v>
                </c:pt>
                <c:pt idx="47">
                  <c:v>0.5223961889991177</c:v>
                </c:pt>
                <c:pt idx="48">
                  <c:v>0.5152286445817543</c:v>
                </c:pt>
                <c:pt idx="49">
                  <c:v>0.5081594425605583</c:v>
                </c:pt>
                <c:pt idx="50">
                  <c:v>0.5011872336272701</c:v>
                </c:pt>
                <c:pt idx="51">
                  <c:v>0.4943106869868333</c:v>
                </c:pt>
                <c:pt idx="52">
                  <c:v>0.48752849010338417</c:v>
                </c:pt>
                <c:pt idx="53">
                  <c:v>0.48083934844972637</c:v>
                </c:pt>
                <c:pt idx="54">
                  <c:v>0.47424198526024247</c:v>
                </c:pt>
                <c:pt idx="55">
                  <c:v>0.467735141287196</c:v>
                </c:pt>
                <c:pt idx="56">
                  <c:v>0.4613175745603772</c:v>
                </c:pt>
                <c:pt idx="57">
                  <c:v>0.4549880601500464</c:v>
                </c:pt>
                <c:pt idx="58">
                  <c:v>0.44874538993312996</c:v>
                </c:pt>
                <c:pt idx="59">
                  <c:v>0.4425883723626243</c:v>
                </c:pt>
                <c:pt idx="60">
                  <c:v>0.4365158322401637</c:v>
                </c:pt>
                <c:pt idx="61">
                  <c:v>0.4305266104917084</c:v>
                </c:pt>
                <c:pt idx="62">
                  <c:v>0.4246195639463106</c:v>
                </c:pt>
                <c:pt idx="63">
                  <c:v>0.4187935651179161</c:v>
                </c:pt>
                <c:pt idx="64">
                  <c:v>0.4130475019901591</c:v>
                </c:pt>
                <c:pt idx="65">
                  <c:v>0.40738027780411046</c:v>
                </c:pt>
                <c:pt idx="66">
                  <c:v>0.40179081084893764</c:v>
                </c:pt>
                <c:pt idx="67">
                  <c:v>0.3962780342554372</c:v>
                </c:pt>
                <c:pt idx="68">
                  <c:v>0.3908408957923997</c:v>
                </c:pt>
                <c:pt idx="69">
                  <c:v>0.3854783576657695</c:v>
                </c:pt>
                <c:pt idx="70">
                  <c:v>0.38018939632055887</c:v>
                </c:pt>
                <c:pt idx="71">
                  <c:v>0.3749730022454812</c:v>
                </c:pt>
                <c:pt idx="72">
                  <c:v>0.3698281797802639</c:v>
                </c:pt>
                <c:pt idx="73">
                  <c:v>0.3647539469256055</c:v>
                </c:pt>
                <c:pt idx="74">
                  <c:v>0.35974933515574</c:v>
                </c:pt>
                <c:pt idx="75">
                  <c:v>0.35481338923357314</c:v>
                </c:pt>
                <c:pt idx="76">
                  <c:v>0.349945167028355</c:v>
                </c:pt>
                <c:pt idx="77">
                  <c:v>0.34514373933585396</c:v>
                </c:pt>
                <c:pt idx="78">
                  <c:v>0.3404081897009986</c:v>
                </c:pt>
                <c:pt idx="79">
                  <c:v>0.3357376142429524</c:v>
                </c:pt>
                <c:pt idx="80">
                  <c:v>0.33113112148258883</c:v>
                </c:pt>
                <c:pt idx="81">
                  <c:v>0.32658783217233356</c:v>
                </c:pt>
                <c:pt idx="82">
                  <c:v>0.3221068791283412</c:v>
                </c:pt>
                <c:pt idx="83">
                  <c:v>0.3176874070649748</c:v>
                </c:pt>
                <c:pt idx="84">
                  <c:v>0.31332857243155626</c:v>
                </c:pt>
                <c:pt idx="85">
                  <c:v>0.3090295432513568</c:v>
                </c:pt>
                <c:pt idx="86">
                  <c:v>0.30478949896279606</c:v>
                </c:pt>
                <c:pt idx="87">
                  <c:v>0.30060763026282084</c:v>
                </c:pt>
                <c:pt idx="88">
                  <c:v>0.296483138952432</c:v>
                </c:pt>
                <c:pt idx="89">
                  <c:v>0.2924152377843313</c:v>
                </c:pt>
                <c:pt idx="90">
                  <c:v>0.2884031503126584</c:v>
                </c:pt>
                <c:pt idx="91">
                  <c:v>0.28444611074478937</c:v>
                </c:pt>
                <c:pt idx="92">
                  <c:v>0.28054336379516914</c:v>
                </c:pt>
                <c:pt idx="93">
                  <c:v>0.276694164541149</c:v>
                </c:pt>
                <c:pt idx="94">
                  <c:v>0.2728977782808019</c:v>
                </c:pt>
                <c:pt idx="95">
                  <c:v>0.26915348039268944</c:v>
                </c:pt>
                <c:pt idx="96">
                  <c:v>0.2654605561975518</c:v>
                </c:pt>
                <c:pt idx="97">
                  <c:v>0.26181830082189644</c:v>
                </c:pt>
                <c:pt idx="98">
                  <c:v>0.25822601906345755</c:v>
                </c:pt>
                <c:pt idx="99">
                  <c:v>0.25468302525850206</c:v>
                </c:pt>
                <c:pt idx="100">
                  <c:v>0.25118864315095596</c:v>
                </c:pt>
                <c:pt idx="101">
                  <c:v>0.2477422057633265</c:v>
                </c:pt>
                <c:pt idx="102">
                  <c:v>0.24434305526939515</c:v>
                </c:pt>
                <c:pt idx="103">
                  <c:v>0.24099054286865745</c:v>
                </c:pt>
                <c:pt idx="104">
                  <c:v>0.23768402866248564</c:v>
                </c:pt>
                <c:pt idx="105">
                  <c:v>0.2344228815319902</c:v>
                </c:pt>
                <c:pt idx="106">
                  <c:v>0.23120647901755748</c:v>
                </c:pt>
                <c:pt idx="107">
                  <c:v>0.22803420720003983</c:v>
                </c:pt>
                <c:pt idx="108">
                  <c:v>0.22490546058357613</c:v>
                </c:pt>
                <c:pt idx="109">
                  <c:v>0.22181964198001994</c:v>
                </c:pt>
                <c:pt idx="110">
                  <c:v>0.21877616239495332</c:v>
                </c:pt>
                <c:pt idx="111">
                  <c:v>0.2157744409152647</c:v>
                </c:pt>
                <c:pt idx="112">
                  <c:v>0.21281390459826927</c:v>
                </c:pt>
                <c:pt idx="113">
                  <c:v>0.2098939883623505</c:v>
                </c:pt>
                <c:pt idx="114">
                  <c:v>0.2070141348791023</c:v>
                </c:pt>
                <c:pt idx="115">
                  <c:v>0.20417379446695103</c:v>
                </c:pt>
                <c:pt idx="116">
                  <c:v>0.20137242498623692</c:v>
                </c:pt>
                <c:pt idx="117">
                  <c:v>0.19860949173573525</c:v>
                </c:pt>
                <c:pt idx="118">
                  <c:v>0.19588446735059709</c:v>
                </c:pt>
                <c:pt idx="119">
                  <c:v>0.19319683170169052</c:v>
                </c:pt>
                <c:pt idx="120">
                  <c:v>0.19054607179632285</c:v>
                </c:pt>
                <c:pt idx="121">
                  <c:v>0.18793168168032498</c:v>
                </c:pt>
                <c:pt idx="122">
                  <c:v>0.18535316234147928</c:v>
                </c:pt>
                <c:pt idx="123">
                  <c:v>0.18281002161427243</c:v>
                </c:pt>
                <c:pt idx="124">
                  <c:v>0.18030177408595507</c:v>
                </c:pt>
                <c:pt idx="125">
                  <c:v>0.17782794100389046</c:v>
                </c:pt>
                <c:pt idx="126">
                  <c:v>0.1753880501841743</c:v>
                </c:pt>
                <c:pt idx="127">
                  <c:v>0.17298163592150834</c:v>
                </c:pt>
                <c:pt idx="128">
                  <c:v>0.17060823890031054</c:v>
                </c:pt>
                <c:pt idx="129">
                  <c:v>0.16826740610704494</c:v>
                </c:pt>
                <c:pt idx="130">
                  <c:v>0.16595869074375427</c:v>
                </c:pt>
                <c:pt idx="131">
                  <c:v>0.16368165214277908</c:v>
                </c:pt>
                <c:pt idx="132">
                  <c:v>0.16143585568264684</c:v>
                </c:pt>
                <c:pt idx="133">
                  <c:v>0.15922087270511526</c:v>
                </c:pt>
                <c:pt idx="134">
                  <c:v>0.1570362804333535</c:v>
                </c:pt>
                <c:pt idx="135">
                  <c:v>0.15488166189124639</c:v>
                </c:pt>
                <c:pt idx="136">
                  <c:v>0.1527566058238055</c:v>
                </c:pt>
                <c:pt idx="137">
                  <c:v>0.15066070661867245</c:v>
                </c:pt>
                <c:pt idx="138">
                  <c:v>0.14859356422869896</c:v>
                </c:pt>
                <c:pt idx="139">
                  <c:v>0.14655478409558945</c:v>
                </c:pt>
                <c:pt idx="140">
                  <c:v>0.14454397707459105</c:v>
                </c:pt>
                <c:pt idx="141">
                  <c:v>0.14256075936021712</c:v>
                </c:pt>
                <c:pt idx="142">
                  <c:v>0.1406047524129897</c:v>
                </c:pt>
                <c:pt idx="143">
                  <c:v>0.13867558288718718</c:v>
                </c:pt>
                <c:pt idx="144">
                  <c:v>0.13677288255958325</c:v>
                </c:pt>
                <c:pt idx="145">
                  <c:v>0.13489628825916372</c:v>
                </c:pt>
                <c:pt idx="146">
                  <c:v>0.13304544179780747</c:v>
                </c:pt>
                <c:pt idx="147">
                  <c:v>0.1312199899019187</c:v>
                </c:pt>
                <c:pt idx="148">
                  <c:v>0.129419584144997</c:v>
                </c:pt>
                <c:pt idx="149">
                  <c:v>0.1276438808811328</c:v>
                </c:pt>
                <c:pt idx="150">
                  <c:v>0.12589254117941515</c:v>
                </c:pt>
                <c:pt idx="151">
                  <c:v>0.12416523075923955</c:v>
                </c:pt>
                <c:pt idx="152">
                  <c:v>0.12246161992650333</c:v>
                </c:pt>
                <c:pt idx="153">
                  <c:v>0.12078138351067648</c:v>
                </c:pt>
                <c:pt idx="154">
                  <c:v>0.11912420080273596</c:v>
                </c:pt>
                <c:pt idx="155">
                  <c:v>0.11748975549395144</c:v>
                </c:pt>
                <c:pt idx="156">
                  <c:v>0.1158777356155111</c:v>
                </c:pt>
                <c:pt idx="157">
                  <c:v>0.11428783347897567</c:v>
                </c:pt>
                <c:pt idx="158">
                  <c:v>0.11271974561754955</c:v>
                </c:pt>
                <c:pt idx="159">
                  <c:v>0.11117317272815765</c:v>
                </c:pt>
                <c:pt idx="160">
                  <c:v>0.10964781961431704</c:v>
                </c:pt>
                <c:pt idx="161">
                  <c:v>0.10814339512979235</c:v>
                </c:pt>
                <c:pt idx="162">
                  <c:v>0.10665961212302434</c:v>
                </c:pt>
                <c:pt idx="163">
                  <c:v>0.10519618738232087</c:v>
                </c:pt>
                <c:pt idx="164">
                  <c:v>0.10375284158179984</c:v>
                </c:pt>
                <c:pt idx="165">
                  <c:v>0.102329299228074</c:v>
                </c:pt>
                <c:pt idx="166">
                  <c:v>0.10092528860766704</c:v>
                </c:pt>
                <c:pt idx="167">
                  <c:v>0.09954054173515131</c:v>
                </c:pt>
                <c:pt idx="168">
                  <c:v>0.09817479430199706</c:v>
                </c:pt>
                <c:pt idx="169">
                  <c:v>0.09682778562612354</c:v>
                </c:pt>
                <c:pt idx="170">
                  <c:v>0.09549925860214223</c:v>
                </c:pt>
                <c:pt idx="171">
                  <c:v>0.09418895965228279</c:v>
                </c:pt>
                <c:pt idx="172">
                  <c:v>0.09289663867799229</c:v>
                </c:pt>
                <c:pt idx="173">
                  <c:v>0.09162204901219864</c:v>
                </c:pt>
                <c:pt idx="174">
                  <c:v>0.09036494737222882</c:v>
                </c:pt>
                <c:pt idx="175">
                  <c:v>0.08912509381337323</c:v>
                </c:pt>
                <c:pt idx="176">
                  <c:v>0.08790225168308713</c:v>
                </c:pt>
                <c:pt idx="177">
                  <c:v>0.08669618757582037</c:v>
                </c:pt>
                <c:pt idx="178">
                  <c:v>0.08550667128846705</c:v>
                </c:pt>
                <c:pt idx="179">
                  <c:v>0.08433347577642626</c:v>
                </c:pt>
                <c:pt idx="180">
                  <c:v>0.08317637711026583</c:v>
                </c:pt>
                <c:pt idx="181">
                  <c:v>0.08203515443298057</c:v>
                </c:pt>
                <c:pt idx="182">
                  <c:v>0.08090958991783698</c:v>
                </c:pt>
                <c:pt idx="183">
                  <c:v>0.07979946872679641</c:v>
                </c:pt>
                <c:pt idx="184">
                  <c:v>0.07870457896950862</c:v>
                </c:pt>
                <c:pt idx="185">
                  <c:v>0.07762471166286794</c:v>
                </c:pt>
                <c:pt idx="186">
                  <c:v>0.07655966069112441</c:v>
                </c:pt>
                <c:pt idx="187">
                  <c:v>0.07550922276654218</c:v>
                </c:pt>
                <c:pt idx="188">
                  <c:v>0.0744731973905977</c:v>
                </c:pt>
                <c:pt idx="189">
                  <c:v>0.0734513868157103</c:v>
                </c:pt>
                <c:pt idx="190">
                  <c:v>0.07244359600749782</c:v>
                </c:pt>
                <c:pt idx="191">
                  <c:v>0.07144963260755016</c:v>
                </c:pt>
                <c:pt idx="192">
                  <c:v>0.07046930689671353</c:v>
                </c:pt>
                <c:pt idx="193">
                  <c:v>0.06950243175887853</c:v>
                </c:pt>
                <c:pt idx="194">
                  <c:v>0.06854882264526502</c:v>
                </c:pt>
                <c:pt idx="195">
                  <c:v>0.06760829753919705</c:v>
                </c:pt>
                <c:pt idx="196">
                  <c:v>0.06668067692136109</c:v>
                </c:pt>
                <c:pt idx="197">
                  <c:v>0.06576578373554094</c:v>
                </c:pt>
                <c:pt idx="198">
                  <c:v>0.06486344335482275</c:v>
                </c:pt>
                <c:pt idx="199">
                  <c:v>0.06397348354826374</c:v>
                </c:pt>
                <c:pt idx="200">
                  <c:v>0.06309573444801826</c:v>
                </c:pt>
                <c:pt idx="201">
                  <c:v>0.06223002851691489</c:v>
                </c:pt>
                <c:pt idx="202">
                  <c:v>0.06137620051647837</c:v>
                </c:pt>
                <c:pt idx="203">
                  <c:v>0.06053408747539032</c:v>
                </c:pt>
                <c:pt idx="204">
                  <c:v>0.05970352865838266</c:v>
                </c:pt>
                <c:pt idx="205">
                  <c:v>0.05888436553555788</c:v>
                </c:pt>
                <c:pt idx="206">
                  <c:v>0.0580764417521302</c:v>
                </c:pt>
                <c:pt idx="207">
                  <c:v>0.057279603098581926</c:v>
                </c:pt>
                <c:pt idx="208">
                  <c:v>0.05649369748122927</c:v>
                </c:pt>
                <c:pt idx="209">
                  <c:v>0.055718574893192006</c:v>
                </c:pt>
                <c:pt idx="210">
                  <c:v>0.054954087385761484</c:v>
                </c:pt>
                <c:pt idx="211">
                  <c:v>0.05420008904016142</c:v>
                </c:pt>
                <c:pt idx="212">
                  <c:v>0.05345643593969621</c:v>
                </c:pt>
                <c:pt idx="213">
                  <c:v>0.05272298614228133</c:v>
                </c:pt>
                <c:pt idx="214">
                  <c:v>0.051999599653350666</c:v>
                </c:pt>
                <c:pt idx="215">
                  <c:v>0.05128613839913556</c:v>
                </c:pt>
                <c:pt idx="216">
                  <c:v>0.05058246620031049</c:v>
                </c:pt>
                <c:pt idx="217">
                  <c:v>0.04988844874600031</c:v>
                </c:pt>
                <c:pt idx="218">
                  <c:v>0.04920395356814419</c:v>
                </c:pt>
                <c:pt idx="219">
                  <c:v>0.04852885001621121</c:v>
                </c:pt>
                <c:pt idx="220">
                  <c:v>0.04786300923226295</c:v>
                </c:pt>
                <c:pt idx="221">
                  <c:v>0.04720630412635818</c:v>
                </c:pt>
                <c:pt idx="222">
                  <c:v>0.04655860935229503</c:v>
                </c:pt>
                <c:pt idx="223">
                  <c:v>0.045919801283686</c:v>
                </c:pt>
                <c:pt idx="224">
                  <c:v>0.045289757990361224</c:v>
                </c:pt>
                <c:pt idx="225">
                  <c:v>0.04466835921509547</c:v>
                </c:pt>
                <c:pt idx="226">
                  <c:v>0.044055486350654496</c:v>
                </c:pt>
                <c:pt idx="227">
                  <c:v>0.04345102241715633</c:v>
                </c:pt>
                <c:pt idx="228">
                  <c:v>0.04285485203974314</c:v>
                </c:pt>
                <c:pt idx="229">
                  <c:v>0.04226686142655949</c:v>
                </c:pt>
                <c:pt idx="230">
                  <c:v>0.04168693834703274</c:v>
                </c:pt>
                <c:pt idx="231">
                  <c:v>0.04111497211045143</c:v>
                </c:pt>
                <c:pt idx="232">
                  <c:v>0.040550853544837596</c:v>
                </c:pt>
                <c:pt idx="233">
                  <c:v>0.03999447497610897</c:v>
                </c:pt>
                <c:pt idx="234">
                  <c:v>0.03944573020752707</c:v>
                </c:pt>
                <c:pt idx="235">
                  <c:v>0.0389045144994273</c:v>
                </c:pt>
                <c:pt idx="236">
                  <c:v>0.038370724549227124</c:v>
                </c:pt>
                <c:pt idx="237">
                  <c:v>0.03784425847170859</c:v>
                </c:pt>
                <c:pt idx="238">
                  <c:v>0.03732501577957132</c:v>
                </c:pt>
                <c:pt idx="239">
                  <c:v>0.03681289736425241</c:v>
                </c:pt>
                <c:pt idx="240">
                  <c:v>0.03630780547700941</c:v>
                </c:pt>
                <c:pt idx="241">
                  <c:v>0.035809643710262885</c:v>
                </c:pt>
                <c:pt idx="242">
                  <c:v>0.035318316979194984</c:v>
                </c:pt>
                <c:pt idx="243">
                  <c:v>0.034833731503600474</c:v>
                </c:pt>
                <c:pt idx="244">
                  <c:v>0.034355794789986766</c:v>
                </c:pt>
                <c:pt idx="245">
                  <c:v>0.03388441561391956</c:v>
                </c:pt>
                <c:pt idx="246">
                  <c:v>0.03341950400261074</c:v>
                </c:pt>
                <c:pt idx="247">
                  <c:v>0.0329609712177451</c:v>
                </c:pt>
                <c:pt idx="248">
                  <c:v>0.03250872973854277</c:v>
                </c:pt>
                <c:pt idx="249">
                  <c:v>0.032062693245053994</c:v>
                </c:pt>
                <c:pt idx="250">
                  <c:v>0.03162277660168314</c:v>
                </c:pt>
                <c:pt idx="251">
                  <c:v>0.031188895840938723</c:v>
                </c:pt>
                <c:pt idx="252">
                  <c:v>0.03076096814740644</c:v>
                </c:pt>
                <c:pt idx="253">
                  <c:v>0.03033891184194207</c:v>
                </c:pt>
                <c:pt idx="254">
                  <c:v>0.029922646366081263</c:v>
                </c:pt>
                <c:pt idx="255">
                  <c:v>0.029512092266663233</c:v>
                </c:pt>
                <c:pt idx="256">
                  <c:v>0.029107171180665435</c:v>
                </c:pt>
                <c:pt idx="257">
                  <c:v>0.028707805820246297</c:v>
                </c:pt>
                <c:pt idx="258">
                  <c:v>0.028313919957993185</c:v>
                </c:pt>
                <c:pt idx="259">
                  <c:v>0.02792543841237278</c:v>
                </c:pt>
                <c:pt idx="260">
                  <c:v>0.027542287033381067</c:v>
                </c:pt>
                <c:pt idx="261">
                  <c:v>0.027164392688390236</c:v>
                </c:pt>
                <c:pt idx="262">
                  <c:v>0.026791683248189736</c:v>
                </c:pt>
                <c:pt idx="263">
                  <c:v>0.026424087573218888</c:v>
                </c:pt>
                <c:pt idx="264">
                  <c:v>0.026061535499988384</c:v>
                </c:pt>
                <c:pt idx="265">
                  <c:v>0.025703957827688074</c:v>
                </c:pt>
                <c:pt idx="266">
                  <c:v>0.02535128630497852</c:v>
                </c:pt>
                <c:pt idx="267">
                  <c:v>0.025003453616963763</c:v>
                </c:pt>
                <c:pt idx="268">
                  <c:v>0.024660393372342847</c:v>
                </c:pt>
                <c:pt idx="269">
                  <c:v>0.02432204009073761</c:v>
                </c:pt>
                <c:pt idx="270">
                  <c:v>0.02398832919019437</c:v>
                </c:pt>
                <c:pt idx="271">
                  <c:v>0.023659196974857053</c:v>
                </c:pt>
                <c:pt idx="272">
                  <c:v>0.023334580622809502</c:v>
                </c:pt>
                <c:pt idx="273">
                  <c:v>0.023014418174084565</c:v>
                </c:pt>
                <c:pt idx="274">
                  <c:v>0.022698648518837704</c:v>
                </c:pt>
                <c:pt idx="275">
                  <c:v>0.022387211385682886</c:v>
                </c:pt>
                <c:pt idx="276">
                  <c:v>0.022080047330188493</c:v>
                </c:pt>
                <c:pt idx="277">
                  <c:v>0.021777097723531088</c:v>
                </c:pt>
                <c:pt idx="278">
                  <c:v>0.021478304741304844</c:v>
                </c:pt>
                <c:pt idx="279">
                  <c:v>0.02118361135248453</c:v>
                </c:pt>
                <c:pt idx="280">
                  <c:v>0.02089296130853991</c:v>
                </c:pt>
                <c:pt idx="281">
                  <c:v>0.020606299132699523</c:v>
                </c:pt>
                <c:pt idx="282">
                  <c:v>0.02032357010936174</c:v>
                </c:pt>
                <c:pt idx="283">
                  <c:v>0.020044720273651142</c:v>
                </c:pt>
                <c:pt idx="284">
                  <c:v>0.019769696401118142</c:v>
                </c:pt>
                <c:pt idx="285">
                  <c:v>0.019498445997579994</c:v>
                </c:pt>
                <c:pt idx="286">
                  <c:v>0.01923091728910113</c:v>
                </c:pt>
                <c:pt idx="287">
                  <c:v>0.01896705921211101</c:v>
                </c:pt>
                <c:pt idx="288">
                  <c:v>0.018706821403657557</c:v>
                </c:pt>
                <c:pt idx="289">
                  <c:v>0.018450154191794292</c:v>
                </c:pt>
                <c:pt idx="290">
                  <c:v>0.018197008586099395</c:v>
                </c:pt>
                <c:pt idx="291">
                  <c:v>0.017947336268324832</c:v>
                </c:pt>
                <c:pt idx="292">
                  <c:v>0.017701089583173783</c:v>
                </c:pt>
                <c:pt idx="293">
                  <c:v>0.017458221529204614</c:v>
                </c:pt>
                <c:pt idx="294">
                  <c:v>0.01721868574985965</c:v>
                </c:pt>
                <c:pt idx="295">
                  <c:v>0.01698243652461703</c:v>
                </c:pt>
                <c:pt idx="296">
                  <c:v>0.016749428760263967</c:v>
                </c:pt>
                <c:pt idx="297">
                  <c:v>0.016519617982289746</c:v>
                </c:pt>
                <c:pt idx="298">
                  <c:v>0.016292960326396825</c:v>
                </c:pt>
                <c:pt idx="299">
                  <c:v>0.016069412530128377</c:v>
                </c:pt>
                <c:pt idx="300">
                  <c:v>0.015848931924610742</c:v>
                </c:pt>
                <c:pt idx="301">
                  <c:v>0.015631476426409153</c:v>
                </c:pt>
                <c:pt idx="302">
                  <c:v>0.01541700452949521</c:v>
                </c:pt>
                <c:pt idx="303">
                  <c:v>0.015205475297324576</c:v>
                </c:pt>
                <c:pt idx="304">
                  <c:v>0.014996848355023358</c:v>
                </c:pt>
                <c:pt idx="305">
                  <c:v>0.014791083881681702</c:v>
                </c:pt>
                <c:pt idx="306">
                  <c:v>0.014588142602753115</c:v>
                </c:pt>
                <c:pt idx="307">
                  <c:v>0.014387985782558088</c:v>
                </c:pt>
                <c:pt idx="308">
                  <c:v>0.01419057521689056</c:v>
                </c:pt>
                <c:pt idx="309">
                  <c:v>0.013995873225725822</c:v>
                </c:pt>
                <c:pt idx="310">
                  <c:v>0.013803842646028493</c:v>
                </c:pt>
                <c:pt idx="311">
                  <c:v>0.013614446824659149</c:v>
                </c:pt>
                <c:pt idx="312">
                  <c:v>0.013427649611378292</c:v>
                </c:pt>
                <c:pt idx="313">
                  <c:v>0.013243415351946303</c:v>
                </c:pt>
                <c:pt idx="314">
                  <c:v>0.013061708881318076</c:v>
                </c:pt>
                <c:pt idx="315">
                  <c:v>0.012882495516931004</c:v>
                </c:pt>
                <c:pt idx="316">
                  <c:v>0.012705741052085084</c:v>
                </c:pt>
                <c:pt idx="317">
                  <c:v>0.01253141174941383</c:v>
                </c:pt>
                <c:pt idx="318">
                  <c:v>0.01235947433444478</c:v>
                </c:pt>
                <c:pt idx="319">
                  <c:v>0.012189895989248344</c:v>
                </c:pt>
                <c:pt idx="320">
                  <c:v>0.01202264434617381</c:v>
                </c:pt>
                <c:pt idx="321">
                  <c:v>0.011857687481671287</c:v>
                </c:pt>
                <c:pt idx="322">
                  <c:v>0.011694993910198398</c:v>
                </c:pt>
                <c:pt idx="323">
                  <c:v>0.011534532578210615</c:v>
                </c:pt>
                <c:pt idx="324">
                  <c:v>0.011376272858234004</c:v>
                </c:pt>
                <c:pt idx="325">
                  <c:v>0.011220184543019334</c:v>
                </c:pt>
                <c:pt idx="326">
                  <c:v>0.011066237839776366</c:v>
                </c:pt>
                <c:pt idx="327">
                  <c:v>0.010914403364487272</c:v>
                </c:pt>
                <c:pt idx="328">
                  <c:v>0.010764652136298057</c:v>
                </c:pt>
                <c:pt idx="329">
                  <c:v>0.010616955571986959</c:v>
                </c:pt>
                <c:pt idx="330">
                  <c:v>0.010471285480508711</c:v>
                </c:pt>
                <c:pt idx="331">
                  <c:v>0.010327614057613694</c:v>
                </c:pt>
                <c:pt idx="332">
                  <c:v>0.010185913880540892</c:v>
                </c:pt>
                <c:pt idx="333">
                  <c:v>0.010046157902783676</c:v>
                </c:pt>
                <c:pt idx="334">
                  <c:v>0.009908319448927403</c:v>
                </c:pt>
                <c:pt idx="335">
                  <c:v>0.009772372209557836</c:v>
                </c:pt>
                <c:pt idx="336">
                  <c:v>0.009638290236239437</c:v>
                </c:pt>
                <c:pt idx="337">
                  <c:v>0.009506047936562548</c:v>
                </c:pt>
                <c:pt idx="338">
                  <c:v>0.00937562006925854</c:v>
                </c:pt>
                <c:pt idx="339">
                  <c:v>0.009246981739381965</c:v>
                </c:pt>
                <c:pt idx="340">
                  <c:v>0.00912010839355884</c:v>
                </c:pt>
                <c:pt idx="341">
                  <c:v>0.008994975815300097</c:v>
                </c:pt>
                <c:pt idx="342">
                  <c:v>0.008871560120379356</c:v>
                </c:pt>
                <c:pt idx="343">
                  <c:v>0.008749837752274111</c:v>
                </c:pt>
                <c:pt idx="344">
                  <c:v>0.008629785477669457</c:v>
                </c:pt>
                <c:pt idx="345">
                  <c:v>0.008511380382023521</c:v>
                </c:pt>
                <c:pt idx="346">
                  <c:v>0.008394599865193733</c:v>
                </c:pt>
                <c:pt idx="347">
                  <c:v>0.008279421637123103</c:v>
                </c:pt>
                <c:pt idx="348">
                  <c:v>0.008165823713585688</c:v>
                </c:pt>
                <c:pt idx="349">
                  <c:v>0.008053784411990433</c:v>
                </c:pt>
                <c:pt idx="350">
                  <c:v>0.007943282347242585</c:v>
                </c:pt>
                <c:pt idx="351">
                  <c:v>0.00783429642766189</c:v>
                </c:pt>
                <c:pt idx="352">
                  <c:v>0.007726805850956798</c:v>
                </c:pt>
                <c:pt idx="353">
                  <c:v>0.007620790100253898</c:v>
                </c:pt>
                <c:pt idx="354">
                  <c:v>0.007516228940181835</c:v>
                </c:pt>
                <c:pt idx="355">
                  <c:v>0.007413102413008958</c:v>
                </c:pt>
                <c:pt idx="356">
                  <c:v>0.00731139083483396</c:v>
                </c:pt>
                <c:pt idx="357">
                  <c:v>0.007211074791828784</c:v>
                </c:pt>
                <c:pt idx="358">
                  <c:v>0.00711213513653308</c:v>
                </c:pt>
                <c:pt idx="359">
                  <c:v>0.007014552984199505</c:v>
                </c:pt>
                <c:pt idx="360">
                  <c:v>0.00691830970918916</c:v>
                </c:pt>
                <c:pt idx="361">
                  <c:v>0.006823386941416493</c:v>
                </c:pt>
                <c:pt idx="362">
                  <c:v>0.006729766562842977</c:v>
                </c:pt>
                <c:pt idx="363">
                  <c:v>0.00663743070401889</c:v>
                </c:pt>
                <c:pt idx="364">
                  <c:v>0.006546361740672553</c:v>
                </c:pt>
                <c:pt idx="365">
                  <c:v>0.006456542290346361</c:v>
                </c:pt>
                <c:pt idx="366">
                  <c:v>0.006367955209078966</c:v>
                </c:pt>
                <c:pt idx="367">
                  <c:v>0.0062805835881329895</c:v>
                </c:pt>
                <c:pt idx="368">
                  <c:v>0.006194410750767627</c:v>
                </c:pt>
                <c:pt idx="369">
                  <c:v>0.006109420249055535</c:v>
                </c:pt>
                <c:pt idx="370">
                  <c:v>0.006025595860743394</c:v>
                </c:pt>
                <c:pt idx="371">
                  <c:v>0.005942921586155545</c:v>
                </c:pt>
                <c:pt idx="372">
                  <c:v>0.005861381645140109</c:v>
                </c:pt>
                <c:pt idx="373">
                  <c:v>0.005780960474057004</c:v>
                </c:pt>
                <c:pt idx="374">
                  <c:v>0.0057016427228073</c:v>
                </c:pt>
                <c:pt idx="375">
                  <c:v>0.0056234132519033175</c:v>
                </c:pt>
                <c:pt idx="376">
                  <c:v>0.005546257129578936</c:v>
                </c:pt>
                <c:pt idx="377">
                  <c:v>0.005470159628939546</c:v>
                </c:pt>
                <c:pt idx="378">
                  <c:v>0.005395106225151108</c:v>
                </c:pt>
                <c:pt idx="379">
                  <c:v>0.005321082592667776</c:v>
                </c:pt>
                <c:pt idx="380">
                  <c:v>0.0052480746024975615</c:v>
                </c:pt>
                <c:pt idx="381">
                  <c:v>0.005176068319505514</c:v>
                </c:pt>
                <c:pt idx="382">
                  <c:v>0.005105049999753902</c:v>
                </c:pt>
                <c:pt idx="383">
                  <c:v>0.005035006087878889</c:v>
                </c:pt>
                <c:pt idx="384">
                  <c:v>0.004965923214503203</c:v>
                </c:pt>
                <c:pt idx="385">
                  <c:v>0.004897788193684306</c:v>
                </c:pt>
                <c:pt idx="386">
                  <c:v>0.004830588020397572</c:v>
                </c:pt>
                <c:pt idx="387">
                  <c:v>0.004764309868054004</c:v>
                </c:pt>
                <c:pt idx="388">
                  <c:v>0.004698941086052003</c:v>
                </c:pt>
                <c:pt idx="389">
                  <c:v>0.004634469197362731</c:v>
                </c:pt>
                <c:pt idx="390">
                  <c:v>0.004570881896148603</c:v>
                </c:pt>
                <c:pt idx="391">
                  <c:v>0.004508167045414456</c:v>
                </c:pt>
                <c:pt idx="392">
                  <c:v>0.004446312674690943</c:v>
                </c:pt>
                <c:pt idx="393">
                  <c:v>0.004385306977749715</c:v>
                </c:pt>
                <c:pt idx="394">
                  <c:v>0.004325138310349946</c:v>
                </c:pt>
                <c:pt idx="395">
                  <c:v>0.004265795188015787</c:v>
                </c:pt>
                <c:pt idx="396">
                  <c:v>0.004207266283844303</c:v>
                </c:pt>
                <c:pt idx="397">
                  <c:v>0.004149540426343494</c:v>
                </c:pt>
                <c:pt idx="398">
                  <c:v>0.004092606597299975</c:v>
                </c:pt>
                <c:pt idx="399">
                  <c:v>0.004036453929675918</c:v>
                </c:pt>
                <c:pt idx="400">
                  <c:v>0.003981071705534842</c:v>
                </c:pt>
                <c:pt idx="401">
                  <c:v>0.003926449353995869</c:v>
                </c:pt>
                <c:pt idx="402">
                  <c:v>0.0038725764492160445</c:v>
                </c:pt>
                <c:pt idx="403">
                  <c:v>0.0038194427084003394</c:v>
                </c:pt>
                <c:pt idx="404">
                  <c:v>0.003767037989838964</c:v>
                </c:pt>
                <c:pt idx="405">
                  <c:v>0.003715352290971602</c:v>
                </c:pt>
                <c:pt idx="406">
                  <c:v>0.003664375746478211</c:v>
                </c:pt>
                <c:pt idx="407">
                  <c:v>0.0036140986263960124</c:v>
                </c:pt>
                <c:pt idx="408">
                  <c:v>0.003564511334262323</c:v>
                </c:pt>
                <c:pt idx="409">
                  <c:v>0.003515604405282863</c:v>
                </c:pt>
                <c:pt idx="410">
                  <c:v>0.0034673685045251996</c:v>
                </c:pt>
                <c:pt idx="411">
                  <c:v>0.0034197944251369732</c:v>
                </c:pt>
                <c:pt idx="412">
                  <c:v>0.0033728730865885746</c:v>
                </c:pt>
                <c:pt idx="413">
                  <c:v>0.003326595532939932</c:v>
                </c:pt>
                <c:pt idx="414">
                  <c:v>0.0032809529311310782</c:v>
                </c:pt>
                <c:pt idx="415">
                  <c:v>0.003235936569296172</c:v>
                </c:pt>
                <c:pt idx="416">
                  <c:v>0.003191537855100652</c:v>
                </c:pt>
                <c:pt idx="417">
                  <c:v>0.003147748314101208</c:v>
                </c:pt>
                <c:pt idx="418">
                  <c:v>0.003104559588128249</c:v>
                </c:pt>
                <c:pt idx="419">
                  <c:v>0.0030619634336905717</c:v>
                </c:pt>
                <c:pt idx="420">
                  <c:v>0.003019951720401912</c:v>
                </c:pt>
                <c:pt idx="421">
                  <c:v>0.0029785164294290865</c:v>
                </c:pt>
                <c:pt idx="422">
                  <c:v>0.002937649651961429</c:v>
                </c:pt>
                <c:pt idx="423">
                  <c:v>0.0028973435877012225</c:v>
                </c:pt>
                <c:pt idx="424">
                  <c:v>0.0028575905433748474</c:v>
                </c:pt>
                <c:pt idx="425">
                  <c:v>0.0028183829312643555</c:v>
                </c:pt>
                <c:pt idx="426">
                  <c:v>0.0027797132677591916</c:v>
                </c:pt>
                <c:pt idx="427">
                  <c:v>0.0027415741719277863</c:v>
                </c:pt>
                <c:pt idx="428">
                  <c:v>0.0027039583641087486</c:v>
                </c:pt>
                <c:pt idx="429">
                  <c:v>0.0026668586645213857</c:v>
                </c:pt>
                <c:pt idx="430">
                  <c:v>0.002630267991895289</c:v>
                </c:pt>
                <c:pt idx="431">
                  <c:v>0.0025941793621187224</c:v>
                </c:pt>
                <c:pt idx="432">
                  <c:v>0.002558585886905555</c:v>
                </c:pt>
                <c:pt idx="433">
                  <c:v>0.002523480772480485</c:v>
                </c:pt>
                <c:pt idx="434">
                  <c:v>0.0024888573182823026</c:v>
                </c:pt>
                <c:pt idx="435">
                  <c:v>0.002454708915684943</c:v>
                </c:pt>
                <c:pt idx="436">
                  <c:v>0.002421029046736092</c:v>
                </c:pt>
                <c:pt idx="437">
                  <c:v>0.0023878112829130924</c:v>
                </c:pt>
                <c:pt idx="438">
                  <c:v>0.002355049283895925</c:v>
                </c:pt>
                <c:pt idx="439">
                  <c:v>0.0023227367963570235</c:v>
                </c:pt>
                <c:pt idx="440">
                  <c:v>0.0022908676527676904</c:v>
                </c:pt>
                <c:pt idx="441">
                  <c:v>0.002259435770220896</c:v>
                </c:pt>
                <c:pt idx="442">
                  <c:v>0.002228435149270223</c:v>
                </c:pt>
                <c:pt idx="443">
                  <c:v>0.002197859872784745</c:v>
                </c:pt>
                <c:pt idx="444">
                  <c:v>0.002167704104819616</c:v>
                </c:pt>
                <c:pt idx="445">
                  <c:v>0.002137962089502154</c:v>
                </c:pt>
                <c:pt idx="446">
                  <c:v>0.0021086281499332125</c:v>
                </c:pt>
                <c:pt idx="447">
                  <c:v>0.0020796966871036195</c:v>
                </c:pt>
                <c:pt idx="448">
                  <c:v>0.00205116217882549</c:v>
                </c:pt>
                <c:pt idx="449">
                  <c:v>0.0020230191786781973</c:v>
                </c:pt>
                <c:pt idx="450">
                  <c:v>0.001995262314968806</c:v>
                </c:pt>
                <c:pt idx="451">
                  <c:v>0.0019678862897067723</c:v>
                </c:pt>
                <c:pt idx="452">
                  <c:v>0.0019408858775927065</c:v>
                </c:pt>
                <c:pt idx="453">
                  <c:v>0.001914255925021015</c:v>
                </c:pt>
                <c:pt idx="454">
                  <c:v>0.0018879913490962236</c:v>
                </c:pt>
                <c:pt idx="455">
                  <c:v>0.0018620871366627984</c:v>
                </c:pt>
                <c:pt idx="456">
                  <c:v>0.0018365383433482782</c:v>
                </c:pt>
                <c:pt idx="457">
                  <c:v>0.0018113400926195351</c:v>
                </c:pt>
                <c:pt idx="458">
                  <c:v>0.0017864875748519842</c:v>
                </c:pt>
                <c:pt idx="459">
                  <c:v>0.0017619760464115633</c:v>
                </c:pt>
                <c:pt idx="460">
                  <c:v>0.0017378008287493103</c:v>
                </c:pt>
                <c:pt idx="461">
                  <c:v>0.001713957307508361</c:v>
                </c:pt>
                <c:pt idx="462">
                  <c:v>0.0016904409316432004</c:v>
                </c:pt>
                <c:pt idx="463">
                  <c:v>0.0016672472125509998</c:v>
                </c:pt>
                <c:pt idx="464">
                  <c:v>0.0016443717232148694</c:v>
                </c:pt>
                <c:pt idx="465">
                  <c:v>0.0016218100973588686</c:v>
                </c:pt>
                <c:pt idx="466">
                  <c:v>0.0015995580286146081</c:v>
                </c:pt>
                <c:pt idx="467">
                  <c:v>0.0015776112696992885</c:v>
                </c:pt>
                <c:pt idx="468">
                  <c:v>0.0015559656316050151</c:v>
                </c:pt>
                <c:pt idx="469">
                  <c:v>0.0015346169827992358</c:v>
                </c:pt>
                <c:pt idx="470">
                  <c:v>0.0015135612484361504</c:v>
                </c:pt>
                <c:pt idx="471">
                  <c:v>0.001492794409578939</c:v>
                </c:pt>
                <c:pt idx="472">
                  <c:v>0.0014723125024326625</c:v>
                </c:pt>
                <c:pt idx="473">
                  <c:v>0.0014521116175876866</c:v>
                </c:pt>
                <c:pt idx="474">
                  <c:v>0.0014321878992734885</c:v>
                </c:pt>
                <c:pt idx="475">
                  <c:v>0.0014125375446227</c:v>
                </c:pt>
                <c:pt idx="476">
                  <c:v>0.0013931568029452493</c:v>
                </c:pt>
                <c:pt idx="477">
                  <c:v>0.0013740419750124622</c:v>
                </c:pt>
                <c:pt idx="478">
                  <c:v>0.0013551894123509836</c:v>
                </c:pt>
                <c:pt idx="479">
                  <c:v>0.0013365955165463904</c:v>
                </c:pt>
                <c:pt idx="480">
                  <c:v>0.001318256738556356</c:v>
                </c:pt>
                <c:pt idx="481">
                  <c:v>0.0013001695780332397</c:v>
                </c:pt>
                <c:pt idx="482">
                  <c:v>0.0012823305826559716</c:v>
                </c:pt>
                <c:pt idx="483">
                  <c:v>0.001264736347471102</c:v>
                </c:pt>
                <c:pt idx="484">
                  <c:v>0.0012473835142428943</c:v>
                </c:pt>
                <c:pt idx="485">
                  <c:v>0.0012302687708123333</c:v>
                </c:pt>
                <c:pt idx="486">
                  <c:v>0.0012133888504649295</c:v>
                </c:pt>
                <c:pt idx="487">
                  <c:v>0.0011967405313071963</c:v>
                </c:pt>
                <c:pt idx="488">
                  <c:v>0.001180320635651683</c:v>
                </c:pt>
                <c:pt idx="489">
                  <c:v>0.0011641260294104454</c:v>
                </c:pt>
                <c:pt idx="490">
                  <c:v>0.0011481536214968373</c:v>
                </c:pt>
                <c:pt idx="491">
                  <c:v>0.0011324003632355122</c:v>
                </c:pt>
                <c:pt idx="492">
                  <c:v>0.0011168632477805169</c:v>
                </c:pt>
                <c:pt idx="493">
                  <c:v>0.0011015393095413712</c:v>
                </c:pt>
                <c:pt idx="494">
                  <c:v>0.0010864256236170222</c:v>
                </c:pt>
                <c:pt idx="495">
                  <c:v>0.0010715193052375637</c:v>
                </c:pt>
                <c:pt idx="496">
                  <c:v>0.0010568175092136162</c:v>
                </c:pt>
                <c:pt idx="497">
                  <c:v>0.0010423174293932623</c:v>
                </c:pt>
                <c:pt idx="498">
                  <c:v>0.0010280162981264323</c:v>
                </c:pt>
                <c:pt idx="499">
                  <c:v>0.0010139113857366387</c:v>
                </c:pt>
                <c:pt idx="500">
                  <c:v>0.00099999999999996</c:v>
                </c:pt>
              </c:numCache>
            </c:numRef>
          </c:yVal>
          <c:smooth val="0"/>
        </c:ser>
        <c:axId val="47738688"/>
        <c:axId val="26995009"/>
      </c:scatterChart>
      <c:valAx>
        <c:axId val="47738688"/>
        <c:scaling>
          <c:orientation val="minMax"/>
        </c:scaling>
        <c:axPos val="b"/>
        <c:title>
          <c:tx>
            <c:rich>
              <a:bodyPr vert="horz" rot="0" anchor="ctr"/>
              <a:lstStyle/>
              <a:p>
                <a:pPr algn="ctr">
                  <a:defRPr/>
                </a:pPr>
                <a:r>
                  <a:rPr lang="en-US"/>
                  <a:t>Line impedance (Ohms)</a:t>
                </a:r>
              </a:p>
            </c:rich>
          </c:tx>
          <c:layout/>
          <c:overlay val="0"/>
          <c:spPr>
            <a:noFill/>
            <a:ln>
              <a:noFill/>
            </a:ln>
          </c:spPr>
        </c:title>
        <c:majorGridlines/>
        <c:delete val="0"/>
        <c:numFmt formatCode="General" sourceLinked="0"/>
        <c:majorTickMark val="out"/>
        <c:minorTickMark val="none"/>
        <c:tickLblPos val="nextTo"/>
        <c:crossAx val="26995009"/>
        <c:crosses val="autoZero"/>
        <c:crossBetween val="midCat"/>
        <c:dispUnits/>
      </c:valAx>
      <c:valAx>
        <c:axId val="26995009"/>
        <c:scaling>
          <c:orientation val="minMax"/>
        </c:scaling>
        <c:axPos val="l"/>
        <c:title>
          <c:tx>
            <c:rich>
              <a:bodyPr vert="horz" rot="-5400000" anchor="ctr"/>
              <a:lstStyle/>
              <a:p>
                <a:pPr algn="ctr">
                  <a:defRPr/>
                </a:pPr>
                <a:r>
                  <a:rPr lang="en-US" cap="none" sz="1200" b="0" i="0" u="none" baseline="0"/>
                  <a:t>Line width (millimeters)</a:t>
                </a:r>
              </a:p>
            </c:rich>
          </c:tx>
          <c:layout/>
          <c:overlay val="0"/>
          <c:spPr>
            <a:noFill/>
            <a:ln>
              <a:noFill/>
            </a:ln>
          </c:spPr>
        </c:title>
        <c:majorGridlines/>
        <c:delete val="0"/>
        <c:numFmt formatCode="General" sourceLinked="1"/>
        <c:majorTickMark val="out"/>
        <c:minorTickMark val="none"/>
        <c:tickLblPos val="nextTo"/>
        <c:crossAx val="47738688"/>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2.5" top="1" bottom="5"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142875</xdr:rowOff>
    </xdr:from>
    <xdr:to>
      <xdr:col>9</xdr:col>
      <xdr:colOff>581025</xdr:colOff>
      <xdr:row>29</xdr:row>
      <xdr:rowOff>0</xdr:rowOff>
    </xdr:to>
    <xdr:sp>
      <xdr:nvSpPr>
        <xdr:cNvPr id="1" name="TextBox 1"/>
        <xdr:cNvSpPr txBox="1">
          <a:spLocks noChangeArrowheads="1"/>
        </xdr:cNvSpPr>
      </xdr:nvSpPr>
      <xdr:spPr>
        <a:xfrm>
          <a:off x="276225" y="304800"/>
          <a:ext cx="5791200" cy="439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etica"/>
              <a:ea typeface="Helvetica"/>
              <a:cs typeface="Helvetica"/>
            </a:rPr>
            <a:t>Last revised June 24, 2008
This is a calculator for solving the microstrip equations for the width dimension when the impdance is known.  The microstrip equations can't be solved in "reverse", hence we call it a "reverse microstrip calculator"
See explanation on this page:
http://www.microwaves101.com/encyclopedia/linterp_equations.cfm
See this page for information on the microstip equations we're using:
http://www.microwaves101.com/encyclopedia/microstrip.cfm
Yes, we're award that there are more accurate microstrip equations out there, one of these days we'll look into upgrading this calculator with them...
The table is generated with starting value Height/100, and stop value Hx210 thus if you are looking at 100um GaAs, the smallest width in the table will be 1 micron and the largest will be 1000 microns, which covers 8.76 to 148.16 ohms, which is far more than you'll ever need in practice.  The width increments are logarithmic in case you were wondering...
The spreadsheet is not locked, feel free to improve it and send it back to us!
The Unknown Editor
Microwaves101.com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791075" cy="45624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crowav101\klopfenstein\Klopfenstein_taper_101_Rev1.2microstri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lylines"/>
      <sheetName val="Interpolated widths"/>
      <sheetName val="Microstrip table"/>
      <sheetName val="Instructions"/>
      <sheetName val="Imp plot"/>
      <sheetName val="Imp"/>
      <sheetName val="Freq res plot"/>
      <sheetName val="Freq res"/>
      <sheetName val="Phi(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L28" sqref="L28"/>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J525"/>
  <sheetViews>
    <sheetView workbookViewId="0" topLeftCell="A1">
      <selection activeCell="I282" sqref="I282"/>
    </sheetView>
  </sheetViews>
  <sheetFormatPr defaultColWidth="9.140625" defaultRowHeight="12.75"/>
  <cols>
    <col min="1" max="2" width="9.140625" style="3" customWidth="1"/>
    <col min="3" max="3" width="17.140625" style="3" customWidth="1"/>
    <col min="4" max="6" width="9.140625" style="3" customWidth="1"/>
    <col min="7" max="7" width="28.8515625" style="3" customWidth="1"/>
    <col min="8" max="8" width="9.140625" style="3" customWidth="1"/>
    <col min="9" max="9" width="11.7109375" style="3" customWidth="1"/>
    <col min="10" max="10" width="11.00390625" style="33" customWidth="1"/>
    <col min="11" max="12" width="9.140625" style="3" customWidth="1"/>
    <col min="13" max="13" width="15.421875" style="3" customWidth="1"/>
    <col min="14" max="16384" width="9.140625" style="3" customWidth="1"/>
  </cols>
  <sheetData>
    <row r="2" ht="12.75">
      <c r="B2" s="1" t="s">
        <v>40</v>
      </c>
    </row>
    <row r="3" ht="12.75">
      <c r="B3" s="1" t="s">
        <v>41</v>
      </c>
    </row>
    <row r="5" spans="2:7" ht="12.75">
      <c r="B5" s="1" t="s">
        <v>34</v>
      </c>
      <c r="C5" s="39">
        <v>70.7</v>
      </c>
      <c r="D5" s="35" t="s">
        <v>32</v>
      </c>
      <c r="G5" s="1" t="s">
        <v>26</v>
      </c>
    </row>
    <row r="6" spans="2:7" ht="12.75">
      <c r="B6" s="26" t="s">
        <v>2</v>
      </c>
      <c r="C6" s="6">
        <v>12.85</v>
      </c>
      <c r="D6" s="36"/>
      <c r="G6" s="1" t="s">
        <v>38</v>
      </c>
    </row>
    <row r="7" spans="2:7" ht="12.75">
      <c r="B7" s="26" t="s">
        <v>3</v>
      </c>
      <c r="C7" s="6">
        <v>10</v>
      </c>
      <c r="D7" s="26" t="s">
        <v>4</v>
      </c>
      <c r="G7" s="1" t="s">
        <v>39</v>
      </c>
    </row>
    <row r="8" spans="2:4" ht="12.75">
      <c r="B8" s="1" t="s">
        <v>37</v>
      </c>
      <c r="D8" s="33"/>
    </row>
    <row r="9" spans="3:8" ht="12.75">
      <c r="C9" s="25" t="s">
        <v>39</v>
      </c>
      <c r="D9" s="37" t="s">
        <v>27</v>
      </c>
      <c r="G9" s="2" t="s">
        <v>5</v>
      </c>
      <c r="H9" s="7">
        <f>IF($C$9="m",1,IF($C$9="e",1/25.4,0))</f>
        <v>1</v>
      </c>
    </row>
    <row r="10" spans="2:4" ht="12.75">
      <c r="B10" s="29" t="s">
        <v>35</v>
      </c>
      <c r="C10" s="30">
        <v>0.1</v>
      </c>
      <c r="D10" s="36" t="str">
        <f>'Microstrip table'!L14</f>
        <v>mm</v>
      </c>
    </row>
    <row r="11" ht="12.75">
      <c r="D11" s="33"/>
    </row>
    <row r="12" spans="3:4" ht="12.75">
      <c r="C12" s="7"/>
      <c r="D12" s="27"/>
    </row>
    <row r="13" spans="2:4" ht="12.75">
      <c r="B13" s="1" t="s">
        <v>36</v>
      </c>
      <c r="C13" s="5"/>
      <c r="D13" s="33"/>
    </row>
    <row r="14" spans="2:4" ht="12.75">
      <c r="B14" s="3" t="s">
        <v>28</v>
      </c>
      <c r="C14" s="31">
        <f>INDEX($B$25:$C$525,MATCH(C5,$B$25:$B716,1),2)+(C5-INDEX($B$25:$C$525,MATCH(C5,$B$25:$B$525,1),1))*(INDEX($B$25:$C$525,MATCH($C5,$B$25:$B$525,1)+1,2)-INDEX($B$25:$C$525,MATCH($C5,$B$25:$B$525,1),2))/(INDEX($B$25:$C$525,MATCH($C5,$B$25:$B$525,1)+1,1)-INDEX($B$25:$C$525,MATCH($C5,$B$25:$B$525,1),1))</f>
        <v>0.028907839909883475</v>
      </c>
      <c r="D14" s="36" t="str">
        <f>D10</f>
        <v>mm</v>
      </c>
    </row>
    <row r="15" spans="2:4" ht="12.75">
      <c r="B15" s="3" t="s">
        <v>29</v>
      </c>
      <c r="C15" s="32">
        <f>C5-'Microstrip table'!I519</f>
        <v>0.0005555777803465389</v>
      </c>
      <c r="D15" s="35" t="s">
        <v>33</v>
      </c>
    </row>
    <row r="16" spans="2:4" ht="12.75">
      <c r="B16" s="1" t="s">
        <v>46</v>
      </c>
      <c r="C16" s="32">
        <f>'Microstrip table'!H519</f>
        <v>7.95351551363456</v>
      </c>
      <c r="D16" s="35"/>
    </row>
    <row r="17" spans="2:4" ht="12.75">
      <c r="B17" s="1" t="s">
        <v>43</v>
      </c>
      <c r="C17" s="31">
        <f>'Microstrip table'!L519</f>
        <v>10.6301055271466</v>
      </c>
      <c r="D17" s="5" t="str">
        <f>D10</f>
        <v>mm</v>
      </c>
    </row>
    <row r="18" spans="2:4" ht="12.75">
      <c r="B18" s="1" t="s">
        <v>44</v>
      </c>
      <c r="C18" s="31">
        <f>'Microstrip table'!M519</f>
        <v>5.3150527635733</v>
      </c>
      <c r="D18" s="5" t="str">
        <f>D10</f>
        <v>mm</v>
      </c>
    </row>
    <row r="19" spans="2:4" ht="12.75">
      <c r="B19" s="1" t="s">
        <v>45</v>
      </c>
      <c r="C19" s="31">
        <f>'Microstrip table'!N519</f>
        <v>2.65752638178665</v>
      </c>
      <c r="D19" s="5" t="str">
        <f>D10</f>
        <v>mm</v>
      </c>
    </row>
    <row r="22" ht="12.75">
      <c r="B22" s="1" t="s">
        <v>42</v>
      </c>
    </row>
    <row r="23" spans="2:10" s="22" customFormat="1" ht="25.5">
      <c r="B23" s="22" t="s">
        <v>30</v>
      </c>
      <c r="C23" s="22" t="s">
        <v>31</v>
      </c>
      <c r="H23" s="28"/>
      <c r="J23" s="34"/>
    </row>
    <row r="24" ht="12.75">
      <c r="J24" s="3"/>
    </row>
    <row r="25" spans="2:10" ht="12.75">
      <c r="B25" s="23">
        <f>'Microstrip table'!K15</f>
        <v>8.76306636863361</v>
      </c>
      <c r="C25" s="24">
        <f>'Microstrip table'!B15</f>
        <v>1</v>
      </c>
      <c r="J25" s="3"/>
    </row>
    <row r="26" spans="2:10" ht="12.75">
      <c r="B26" s="23">
        <f>'Microstrip table'!K16</f>
        <v>8.868060234715017</v>
      </c>
      <c r="C26" s="24">
        <f>'Microstrip table'!B16</f>
        <v>0.9862794856312104</v>
      </c>
      <c r="J26" s="3"/>
    </row>
    <row r="27" spans="2:10" ht="12.75">
      <c r="B27" s="23">
        <f>'Microstrip table'!K17</f>
        <v>8.97414114291828</v>
      </c>
      <c r="C27" s="24">
        <f>'Microstrip table'!B17</f>
        <v>0.9727472237769649</v>
      </c>
      <c r="J27" s="3"/>
    </row>
    <row r="28" spans="2:10" ht="12.75">
      <c r="B28" s="23">
        <f>'Microstrip table'!K18</f>
        <v>9.081316538300364</v>
      </c>
      <c r="C28" s="24">
        <f>'Microstrip table'!B18</f>
        <v>0.9594006315159328</v>
      </c>
      <c r="J28" s="3"/>
    </row>
    <row r="29" spans="2:10" ht="12.75">
      <c r="B29" s="23">
        <f>'Microstrip table'!K19</f>
        <v>9.18959383248971</v>
      </c>
      <c r="C29" s="24">
        <f>'Microstrip table'!B19</f>
        <v>0.9462371613657926</v>
      </c>
      <c r="J29" s="3"/>
    </row>
    <row r="30" spans="2:10" ht="12.75">
      <c r="B30" s="23">
        <f>'Microstrip table'!K20</f>
        <v>9.298980401449723</v>
      </c>
      <c r="C30" s="24">
        <f>'Microstrip table'!B20</f>
        <v>0.9332543007969906</v>
      </c>
      <c r="J30" s="3"/>
    </row>
    <row r="31" spans="2:10" ht="12.75">
      <c r="B31" s="23">
        <f>'Microstrip table'!K21</f>
        <v>9.409483583207695</v>
      </c>
      <c r="C31" s="24">
        <f>'Microstrip table'!B21</f>
        <v>0.9204495717531708</v>
      </c>
      <c r="J31" s="3"/>
    </row>
    <row r="32" spans="2:10" ht="12.75">
      <c r="B32" s="23">
        <f>'Microstrip table'!K22</f>
        <v>9.521110675549338</v>
      </c>
      <c r="C32" s="24">
        <f>'Microstrip table'!B22</f>
        <v>0.9078205301781852</v>
      </c>
      <c r="J32" s="3"/>
    </row>
    <row r="33" spans="2:10" ht="12.75">
      <c r="B33" s="23">
        <f>'Microstrip table'!K23</f>
        <v>9.633868933678997</v>
      </c>
      <c r="C33" s="24">
        <f>'Microstrip table'!B23</f>
        <v>0.8953647655495932</v>
      </c>
      <c r="J33" s="3"/>
    </row>
    <row r="34" spans="2:10" ht="12.75">
      <c r="B34" s="23">
        <f>'Microstrip table'!K24</f>
        <v>9.747765567845747</v>
      </c>
      <c r="C34" s="24">
        <f>'Microstrip table'!B24</f>
        <v>0.8830799004185621</v>
      </c>
      <c r="J34" s="3"/>
    </row>
    <row r="35" spans="2:10" ht="12.75">
      <c r="B35" s="23">
        <f>'Microstrip table'!K25</f>
        <v>9.862807740935473</v>
      </c>
      <c r="C35" s="24">
        <f>'Microstrip table'!B25</f>
        <v>0.8709635899560799</v>
      </c>
      <c r="J35" s="3"/>
    </row>
    <row r="36" spans="2:10" ht="12.75">
      <c r="B36" s="23">
        <f>'Microstrip table'!K26</f>
        <v>9.979002566029177</v>
      </c>
      <c r="C36" s="24">
        <f>'Microstrip table'!B26</f>
        <v>0.8590135215053949</v>
      </c>
      <c r="J36" s="3"/>
    </row>
    <row r="37" spans="2:10" ht="12.75">
      <c r="B37" s="23">
        <f>'Microstrip table'!K27</f>
        <v>10.096357103927682</v>
      </c>
      <c r="C37" s="24">
        <f>'Microstrip table'!B27</f>
        <v>0.8472274141405955</v>
      </c>
      <c r="J37" s="3"/>
    </row>
    <row r="38" spans="2:3" ht="12.75">
      <c r="B38" s="23">
        <f>'Microstrip table'!K28</f>
        <v>10.214878360642945</v>
      </c>
      <c r="C38" s="24">
        <f>'Microstrip table'!B28</f>
        <v>0.835603018231247</v>
      </c>
    </row>
    <row r="39" spans="2:3" ht="12.75">
      <c r="B39" s="23">
        <f>'Microstrip table'!K29</f>
        <v>10.334573284856274</v>
      </c>
      <c r="C39" s="24">
        <f>'Microstrip table'!B29</f>
        <v>0.8241381150130013</v>
      </c>
    </row>
    <row r="40" spans="2:3" ht="12.75">
      <c r="B40" s="23">
        <f>'Microstrip table'!K30</f>
        <v>10.455448765343652</v>
      </c>
      <c r="C40" s="24">
        <f>'Microstrip table'!B30</f>
        <v>0.8128305161640982</v>
      </c>
    </row>
    <row r="41" spans="2:3" ht="12.75">
      <c r="B41" s="23">
        <f>'Microstrip table'!K31</f>
        <v>10.577511628368496</v>
      </c>
      <c r="C41" s="24">
        <f>'Microstrip table'!B31</f>
        <v>0.801678063387678</v>
      </c>
    </row>
    <row r="42" spans="2:3" ht="12.75">
      <c r="B42" s="23">
        <f>'Microstrip table'!K32</f>
        <v>10.70076863504216</v>
      </c>
      <c r="C42" s="24">
        <f>'Microstrip table'!B32</f>
        <v>0.7906786279998239</v>
      </c>
    </row>
    <row r="43" spans="2:3" ht="12.75">
      <c r="B43" s="23">
        <f>'Microstrip table'!K33</f>
        <v>10.825226478652489</v>
      </c>
      <c r="C43" s="24">
        <f>'Microstrip table'!B33</f>
        <v>0.7798301105232575</v>
      </c>
    </row>
    <row r="44" spans="2:3" ht="12.75">
      <c r="B44" s="23">
        <f>'Microstrip table'!K34</f>
        <v>10.95089178196081</v>
      </c>
      <c r="C44" s="24">
        <f>'Microstrip table'!B34</f>
        <v>0.7691304402866083</v>
      </c>
    </row>
    <row r="45" spans="2:3" ht="12.75">
      <c r="B45" s="23">
        <f>'Microstrip table'!K35</f>
        <v>11.07777109446773</v>
      </c>
      <c r="C45" s="24">
        <f>'Microstrip table'!B35</f>
        <v>0.7585775750291823</v>
      </c>
    </row>
    <row r="46" spans="2:3" ht="12.75">
      <c r="B46" s="23">
        <f>'Microstrip table'!K36</f>
        <v>11.205870889648137</v>
      </c>
      <c r="C46" s="24">
        <f>'Microstrip table'!B36</f>
        <v>0.7481695005111528</v>
      </c>
    </row>
    <row r="47" spans="2:3" ht="12.75">
      <c r="B47" s="23">
        <f>'Microstrip table'!K37</f>
        <v>11.335197562155837</v>
      </c>
      <c r="C47" s="24">
        <f>'Microstrip table'!B37</f>
        <v>0.7379042301290994</v>
      </c>
    </row>
    <row r="48" spans="2:3" ht="12.75">
      <c r="B48" s="23">
        <f>'Microstrip table'!K38</f>
        <v>11.465757424998335</v>
      </c>
      <c r="C48" s="24">
        <f>'Microstrip table'!B38</f>
        <v>0.7277798045368224</v>
      </c>
    </row>
    <row r="49" spans="2:3" ht="12.75">
      <c r="B49" s="23">
        <f>'Microstrip table'!K39</f>
        <v>11.597556706682118</v>
      </c>
      <c r="C49" s="24">
        <f>'Microstrip table'!B39</f>
        <v>0.7177942912713601</v>
      </c>
    </row>
    <row r="50" spans="2:3" ht="12.75">
      <c r="B50" s="23">
        <f>'Microstrip table'!K40</f>
        <v>11.730601548329139</v>
      </c>
      <c r="C50" s="24">
        <f>'Microstrip table'!B40</f>
        <v>0.7079457843841362</v>
      </c>
    </row>
    <row r="51" spans="2:3" ht="12.75">
      <c r="B51" s="23">
        <f>'Microstrip table'!K41</f>
        <v>11.864898000764834</v>
      </c>
      <c r="C51" s="24">
        <f>'Microstrip table'!B41</f>
        <v>0.6982324040771697</v>
      </c>
    </row>
    <row r="52" spans="2:3" ht="12.75">
      <c r="B52" s="23">
        <f>'Microstrip table'!K42</f>
        <v>12.00045202157841</v>
      </c>
      <c r="C52" s="24">
        <f>'Microstrip table'!B42</f>
        <v>0.6886522963442744</v>
      </c>
    </row>
    <row r="53" spans="2:3" ht="12.75">
      <c r="B53" s="23">
        <f>'Microstrip table'!K43</f>
        <v>12.137269472155925</v>
      </c>
      <c r="C53" s="24">
        <f>'Microstrip table'!B43</f>
        <v>0.6792036326171829</v>
      </c>
    </row>
    <row r="54" spans="2:3" ht="12.75">
      <c r="B54" s="23">
        <f>'Microstrip table'!K44</f>
        <v>12.275356114686758</v>
      </c>
      <c r="C54" s="24">
        <f>'Microstrip table'!B44</f>
        <v>0.6698846094165247</v>
      </c>
    </row>
    <row r="55" spans="2:3" ht="12.75">
      <c r="B55" s="23">
        <f>'Microstrip table'!K45</f>
        <v>12.414717609144201</v>
      </c>
      <c r="C55" s="24">
        <f>'Microstrip table'!B45</f>
        <v>0.6606934480075943</v>
      </c>
    </row>
    <row r="56" spans="2:3" ht="12.75">
      <c r="B56" s="23">
        <f>'Microstrip table'!K46</f>
        <v>12.555359510240823</v>
      </c>
      <c r="C56" s="24">
        <f>'Microstrip table'!B46</f>
        <v>0.6516283940608409</v>
      </c>
    </row>
    <row r="57" spans="2:3" ht="12.75">
      <c r="B57" s="23">
        <f>'Microstrip table'!K47</f>
        <v>12.69728726435931</v>
      </c>
      <c r="C57" s="24">
        <f>'Microstrip table'!B47</f>
        <v>0.6426877173170179</v>
      </c>
    </row>
    <row r="58" spans="2:3" ht="12.75">
      <c r="B58" s="23">
        <f>'Microstrip table'!K48</f>
        <v>12.840506206459592</v>
      </c>
      <c r="C58" s="24">
        <f>'Microstrip table'!B48</f>
        <v>0.6338697112569252</v>
      </c>
    </row>
    <row r="59" spans="2:3" ht="12.75">
      <c r="B59" s="23">
        <f>'Microstrip table'!K49</f>
        <v>12.985021556962964</v>
      </c>
      <c r="C59" s="24">
        <f>'Microstrip table'!B49</f>
        <v>0.625172692775684</v>
      </c>
    </row>
    <row r="60" spans="2:3" ht="12.75">
      <c r="B60" s="23">
        <f>'Microstrip table'!K50</f>
        <v>13.130838418614113</v>
      </c>
      <c r="C60" s="24">
        <f>'Microstrip table'!B50</f>
        <v>0.6165950018614803</v>
      </c>
    </row>
    <row r="61" spans="2:3" ht="12.75">
      <c r="B61" s="23">
        <f>'Microstrip table'!K51</f>
        <v>13.277961773321836</v>
      </c>
      <c r="C61" s="24">
        <f>'Microstrip table'!B51</f>
        <v>0.608135001278716</v>
      </c>
    </row>
    <row r="62" spans="2:3" ht="12.75">
      <c r="B62" s="23">
        <f>'Microstrip table'!K52</f>
        <v>13.426396478979383</v>
      </c>
      <c r="C62" s="24">
        <f>'Microstrip table'!B52</f>
        <v>0.5997910762555075</v>
      </c>
    </row>
    <row r="63" spans="2:3" ht="12.75">
      <c r="B63" s="23">
        <f>'Microstrip table'!K53</f>
        <v>13.576147266265327</v>
      </c>
      <c r="C63" s="24">
        <f>'Microstrip table'!B53</f>
        <v>0.591561634175472</v>
      </c>
    </row>
    <row r="64" spans="2:3" ht="12.75">
      <c r="B64" s="23">
        <f>'Microstrip table'!K54</f>
        <v>13.727218735425964</v>
      </c>
      <c r="C64" s="24">
        <f>'Microstrip table'!B54</f>
        <v>0.5834451042737429</v>
      </c>
    </row>
    <row r="65" spans="2:3" ht="12.75">
      <c r="B65" s="23">
        <f>'Microstrip table'!K55</f>
        <v>13.879615353040215</v>
      </c>
      <c r="C65" s="24">
        <f>'Microstrip table'!B55</f>
        <v>0.575439937337155</v>
      </c>
    </row>
    <row r="66" spans="2:3" ht="12.75">
      <c r="B66" s="23">
        <f>'Microstrip table'!K56</f>
        <v>14.033341448768057</v>
      </c>
      <c r="C66" s="24">
        <f>'Microstrip table'!B56</f>
        <v>0.5675446054085452</v>
      </c>
    </row>
    <row r="67" spans="2:3" ht="12.75">
      <c r="B67" s="23">
        <f>'Microstrip table'!K57</f>
        <v>14.18840121208364</v>
      </c>
      <c r="C67" s="24">
        <f>'Microstrip table'!B57</f>
        <v>0.5597576014951082</v>
      </c>
    </row>
    <row r="68" spans="2:3" ht="12.75">
      <c r="B68" s="23">
        <f>'Microstrip table'!K58</f>
        <v>14.344798688994127</v>
      </c>
      <c r="C68" s="24">
        <f>'Microstrip table'!B58</f>
        <v>0.5520774392807554</v>
      </c>
    </row>
    <row r="69" spans="2:3" ht="12.75">
      <c r="B69" s="23">
        <f>'Microstrip table'!K59</f>
        <v>14.502537778745456</v>
      </c>
      <c r="C69" s="24">
        <f>'Microstrip table'!B59</f>
        <v>0.5445026528424192</v>
      </c>
    </row>
    <row r="70" spans="2:3" ht="12.75">
      <c r="B70" s="23">
        <f>'Microstrip table'!K60</f>
        <v>14.661622230516244</v>
      </c>
      <c r="C70" s="24">
        <f>'Microstrip table'!B60</f>
        <v>0.5370317963702507</v>
      </c>
    </row>
    <row r="71" spans="2:3" ht="12.75">
      <c r="B71" s="23">
        <f>'Microstrip table'!K61</f>
        <v>14.82205564010105</v>
      </c>
      <c r="C71" s="24">
        <f>'Microstrip table'!B61</f>
        <v>0.5296634438916558</v>
      </c>
    </row>
    <row r="72" spans="2:3" ht="12.75">
      <c r="B72" s="23">
        <f>'Microstrip table'!K62</f>
        <v>14.983841446584304</v>
      </c>
      <c r="C72" s="24">
        <f>'Microstrip table'!B62</f>
        <v>0.5223961889991177</v>
      </c>
    </row>
    <row r="73" spans="2:3" ht="12.75">
      <c r="B73" s="23">
        <f>'Microstrip table'!K63</f>
        <v>15.14698292900619</v>
      </c>
      <c r="C73" s="24">
        <f>'Microstrip table'!B63</f>
        <v>0.5152286445817543</v>
      </c>
    </row>
    <row r="74" spans="2:3" ht="12.75">
      <c r="B74" s="23">
        <f>'Microstrip table'!K64</f>
        <v>15.311483203021966</v>
      </c>
      <c r="C74" s="24">
        <f>'Microstrip table'!B64</f>
        <v>0.5081594425605583</v>
      </c>
    </row>
    <row r="75" spans="2:3" ht="12.75">
      <c r="B75" s="23">
        <f>'Microstrip table'!K65</f>
        <v>15.477345217555975</v>
      </c>
      <c r="C75" s="24">
        <f>'Microstrip table'!B65</f>
        <v>0.5011872336272701</v>
      </c>
    </row>
    <row r="76" spans="2:3" ht="12.75">
      <c r="B76" s="23">
        <f>'Microstrip table'!K66</f>
        <v>15.644571751451982</v>
      </c>
      <c r="C76" s="24">
        <f>'Microstrip table'!B66</f>
        <v>0.4943106869868333</v>
      </c>
    </row>
    <row r="77" spans="2:3" ht="12.75">
      <c r="B77" s="23">
        <f>'Microstrip table'!K67</f>
        <v>15.813165410121224</v>
      </c>
      <c r="C77" s="24">
        <f>'Microstrip table'!B67</f>
        <v>0.48752849010338417</v>
      </c>
    </row>
    <row r="78" spans="2:3" ht="12.75">
      <c r="B78" s="23">
        <f>'Microstrip table'!K68</f>
        <v>15.983128622189756</v>
      </c>
      <c r="C78" s="24">
        <f>'Microstrip table'!B68</f>
        <v>0.48083934844972637</v>
      </c>
    </row>
    <row r="79" spans="2:3" ht="12.75">
      <c r="B79" s="23">
        <f>'Microstrip table'!K69</f>
        <v>16.154463636146758</v>
      </c>
      <c r="C79" s="24">
        <f>'Microstrip table'!B69</f>
        <v>0.47424198526024247</v>
      </c>
    </row>
    <row r="80" spans="2:3" ht="12.75">
      <c r="B80" s="23">
        <f>'Microstrip table'!K70</f>
        <v>16.327172516995347</v>
      </c>
      <c r="C80" s="24">
        <f>'Microstrip table'!B70</f>
        <v>0.467735141287196</v>
      </c>
    </row>
    <row r="81" spans="2:3" ht="12.75">
      <c r="B81" s="23">
        <f>'Microstrip table'!K71</f>
        <v>16.50125714290765</v>
      </c>
      <c r="C81" s="24">
        <f>'Microstrip table'!B71</f>
        <v>0.4613175745603772</v>
      </c>
    </row>
    <row r="82" spans="2:3" ht="12.75">
      <c r="B82" s="23">
        <f>'Microstrip table'!K72</f>
        <v>16.676719201885916</v>
      </c>
      <c r="C82" s="24">
        <f>'Microstrip table'!B72</f>
        <v>0.4549880601500464</v>
      </c>
    </row>
    <row r="83" spans="2:3" ht="12.75">
      <c r="B83" s="23">
        <f>'Microstrip table'!K73</f>
        <v>16.85356018843131</v>
      </c>
      <c r="C83" s="24">
        <f>'Microstrip table'!B73</f>
        <v>0.44874538993312996</v>
      </c>
    </row>
    <row r="84" spans="2:3" ht="12.75">
      <c r="B84" s="23">
        <f>'Microstrip table'!K74</f>
        <v>17.031781400222403</v>
      </c>
      <c r="C84" s="24">
        <f>'Microstrip table'!B74</f>
        <v>0.4425883723626243</v>
      </c>
    </row>
    <row r="85" spans="2:3" ht="12.75">
      <c r="B85" s="23">
        <f>'Microstrip table'!K75</f>
        <v>17.211383934805127</v>
      </c>
      <c r="C85" s="24">
        <f>'Microstrip table'!B75</f>
        <v>0.4365158322401637</v>
      </c>
    </row>
    <row r="86" spans="2:3" ht="12.75">
      <c r="B86" s="23">
        <f>'Microstrip table'!K76</f>
        <v>17.39236868629614</v>
      </c>
      <c r="C86" s="24">
        <f>'Microstrip table'!B76</f>
        <v>0.4305266104917084</v>
      </c>
    </row>
    <row r="87" spans="2:3" ht="12.75">
      <c r="B87" s="23">
        <f>'Microstrip table'!K77</f>
        <v>17.574736342101616</v>
      </c>
      <c r="C87" s="24">
        <f>'Microstrip table'!B77</f>
        <v>0.4246195639463106</v>
      </c>
    </row>
    <row r="88" spans="2:3" ht="12.75">
      <c r="B88" s="23">
        <f>'Microstrip table'!K78</f>
        <v>17.75848737965344</v>
      </c>
      <c r="C88" s="24">
        <f>'Microstrip table'!B78</f>
        <v>0.4187935651179161</v>
      </c>
    </row>
    <row r="89" spans="2:3" ht="12.75">
      <c r="B89" s="23">
        <f>'Microstrip table'!K79</f>
        <v>17.943622063164923</v>
      </c>
      <c r="C89" s="24">
        <f>'Microstrip table'!B79</f>
        <v>0.4130475019901591</v>
      </c>
    </row>
    <row r="90" spans="2:3" ht="12.75">
      <c r="B90" s="23">
        <f>'Microstrip table'!K80</f>
        <v>18.130140440408123</v>
      </c>
      <c r="C90" s="24">
        <f>'Microstrip table'!B80</f>
        <v>0.40738027780411046</v>
      </c>
    </row>
    <row r="91" spans="2:3" ht="12.75">
      <c r="B91" s="23">
        <f>'Microstrip table'!K81</f>
        <v>18.31804233951491</v>
      </c>
      <c r="C91" s="24">
        <f>'Microstrip table'!B81</f>
        <v>0.40179081084893764</v>
      </c>
    </row>
    <row r="92" spans="2:3" ht="12.75">
      <c r="B92" s="23">
        <f>'Microstrip table'!K82</f>
        <v>18.507327365804112</v>
      </c>
      <c r="C92" s="24">
        <f>'Microstrip table'!B82</f>
        <v>0.3962780342554372</v>
      </c>
    </row>
    <row r="93" spans="2:3" ht="12.75">
      <c r="B93" s="23">
        <f>'Microstrip table'!K83</f>
        <v>18.697994898636814</v>
      </c>
      <c r="C93" s="24">
        <f>'Microstrip table'!B83</f>
        <v>0.3908408957923997</v>
      </c>
    </row>
    <row r="94" spans="2:3" ht="12.75">
      <c r="B94" s="23">
        <f>'Microstrip table'!K84</f>
        <v>18.890044088302282</v>
      </c>
      <c r="C94" s="24">
        <f>'Microstrip table'!B84</f>
        <v>0.3854783576657695</v>
      </c>
    </row>
    <row r="95" spans="2:3" ht="12.75">
      <c r="B95" s="23">
        <f>'Microstrip table'!K85</f>
        <v>19.08347385293675</v>
      </c>
      <c r="C95" s="24">
        <f>'Microstrip table'!B85</f>
        <v>0.38018939632055887</v>
      </c>
    </row>
    <row r="96" spans="2:3" ht="12.75">
      <c r="B96" s="23">
        <f>'Microstrip table'!K86</f>
        <v>19.27828287547748</v>
      </c>
      <c r="C96" s="24">
        <f>'Microstrip table'!B86</f>
        <v>0.3749730022454812</v>
      </c>
    </row>
    <row r="97" spans="2:3" ht="12.75">
      <c r="B97" s="23">
        <f>'Microstrip table'!K87</f>
        <v>19.474469600654608</v>
      </c>
      <c r="C97" s="24">
        <f>'Microstrip table'!B87</f>
        <v>0.3698281797802639</v>
      </c>
    </row>
    <row r="98" spans="2:3" ht="12.75">
      <c r="B98" s="23">
        <f>'Microstrip table'!K88</f>
        <v>19.672032232023124</v>
      </c>
      <c r="C98" s="24">
        <f>'Microstrip table'!B88</f>
        <v>0.3647539469256055</v>
      </c>
    </row>
    <row r="99" spans="2:3" ht="12.75">
      <c r="B99" s="23">
        <f>'Microstrip table'!K89</f>
        <v>19.870968729037575</v>
      </c>
      <c r="C99" s="24">
        <f>'Microstrip table'!B89</f>
        <v>0.35974933515574</v>
      </c>
    </row>
    <row r="100" spans="2:3" ht="12.75">
      <c r="B100" s="23">
        <f>'Microstrip table'!K90</f>
        <v>20.071276804172097</v>
      </c>
      <c r="C100" s="24">
        <f>'Microstrip table'!B90</f>
        <v>0.35481338923357314</v>
      </c>
    </row>
    <row r="101" spans="2:3" ht="12.75">
      <c r="B101" s="23">
        <f>'Microstrip table'!K91</f>
        <v>20.272953920088195</v>
      </c>
      <c r="C101" s="24">
        <f>'Microstrip table'!B91</f>
        <v>0.349945167028355</v>
      </c>
    </row>
    <row r="102" spans="2:3" ht="12.75">
      <c r="B102" s="23">
        <f>'Microstrip table'!K92</f>
        <v>20.47599728685314</v>
      </c>
      <c r="C102" s="24">
        <f>'Microstrip table'!B92</f>
        <v>0.34514373933585396</v>
      </c>
    </row>
    <row r="103" spans="2:3" ht="12.75">
      <c r="B103" s="23">
        <f>'Microstrip table'!K93</f>
        <v>20.68040385921142</v>
      </c>
      <c r="C103" s="24">
        <f>'Microstrip table'!B93</f>
        <v>0.3404081897009986</v>
      </c>
    </row>
    <row r="104" spans="2:3" ht="12.75">
      <c r="B104" s="23">
        <f>'Microstrip table'!K94</f>
        <v>20.88617033391209</v>
      </c>
      <c r="C104" s="24">
        <f>'Microstrip table'!B94</f>
        <v>0.3357376142429524</v>
      </c>
    </row>
    <row r="105" spans="2:3" ht="12.75">
      <c r="B105" s="23">
        <f>'Microstrip table'!K95</f>
        <v>21.09329314709474</v>
      </c>
      <c r="C105" s="24">
        <f>'Microstrip table'!B95</f>
        <v>0.33113112148258883</v>
      </c>
    </row>
    <row r="106" spans="2:3" ht="12.75">
      <c r="B106" s="23">
        <f>'Microstrip table'!K96</f>
        <v>21.30176847173673</v>
      </c>
      <c r="C106" s="24">
        <f>'Microstrip table'!B96</f>
        <v>0.32658783217233356</v>
      </c>
    </row>
    <row r="107" spans="2:3" ht="12.75">
      <c r="B107" s="23">
        <f>'Microstrip table'!K97</f>
        <v>21.51159221516462</v>
      </c>
      <c r="C107" s="24">
        <f>'Microstrip table'!B97</f>
        <v>0.3221068791283412</v>
      </c>
    </row>
    <row r="108" spans="2:3" ht="12.75">
      <c r="B108" s="23">
        <f>'Microstrip table'!K98</f>
        <v>21.72276001663256</v>
      </c>
      <c r="C108" s="24">
        <f>'Microstrip table'!B98</f>
        <v>0.3176874070649748</v>
      </c>
    </row>
    <row r="109" spans="2:3" ht="12.75">
      <c r="B109" s="23">
        <f>'Microstrip table'!K99</f>
        <v>21.93526724497038</v>
      </c>
      <c r="C109" s="24">
        <f>'Microstrip table'!B99</f>
        <v>0.31332857243155626</v>
      </c>
    </row>
    <row r="110" spans="2:3" ht="12.75">
      <c r="B110" s="23">
        <f>'Microstrip table'!K100</f>
        <v>22.14910899630441</v>
      </c>
      <c r="C110" s="24">
        <f>'Microstrip table'!B100</f>
        <v>0.3090295432513568</v>
      </c>
    </row>
    <row r="111" spans="2:3" ht="12.75">
      <c r="B111" s="23">
        <f>'Microstrip table'!K101</f>
        <v>22.364280091853818</v>
      </c>
      <c r="C111" s="24">
        <f>'Microstrip table'!B101</f>
        <v>0.30478949896279606</v>
      </c>
    </row>
    <row r="112" spans="2:3" ht="12.75">
      <c r="B112" s="23">
        <f>'Microstrip table'!K102</f>
        <v>22.580775075805267</v>
      </c>
      <c r="C112" s="24">
        <f>'Microstrip table'!B102</f>
        <v>0.30060763026282084</v>
      </c>
    </row>
    <row r="113" spans="2:3" ht="12.75">
      <c r="B113" s="23">
        <f>'Microstrip table'!K103</f>
        <v>22.798588213269028</v>
      </c>
      <c r="C113" s="24">
        <f>'Microstrip table'!B103</f>
        <v>0.296483138952432</v>
      </c>
    </row>
    <row r="114" spans="2:3" ht="12.75">
      <c r="B114" s="23">
        <f>'Microstrip table'!K104</f>
        <v>23.0177134883192</v>
      </c>
      <c r="C114" s="24">
        <f>'Microstrip table'!B104</f>
        <v>0.2924152377843313</v>
      </c>
    </row>
    <row r="115" spans="2:3" ht="12.75">
      <c r="B115" s="23">
        <f>'Microstrip table'!K105</f>
        <v>23.238144602121164</v>
      </c>
      <c r="C115" s="24">
        <f>'Microstrip table'!B105</f>
        <v>0.2884031503126584</v>
      </c>
    </row>
    <row r="116" spans="2:3" ht="12.75">
      <c r="B116" s="23">
        <f>'Microstrip table'!K106</f>
        <v>23.459874971149134</v>
      </c>
      <c r="C116" s="24">
        <f>'Microstrip table'!B106</f>
        <v>0.28444611074478937</v>
      </c>
    </row>
    <row r="117" spans="2:3" ht="12.75">
      <c r="B117" s="23">
        <f>'Microstrip table'!K107</f>
        <v>23.6828977254966</v>
      </c>
      <c r="C117" s="24">
        <f>'Microstrip table'!B107</f>
        <v>0.28054336379516914</v>
      </c>
    </row>
    <row r="118" spans="2:3" ht="12.75">
      <c r="B118" s="23">
        <f>'Microstrip table'!K108</f>
        <v>23.907205707282852</v>
      </c>
      <c r="C118" s="24">
        <f>'Microstrip table'!B108</f>
        <v>0.276694164541149</v>
      </c>
    </row>
    <row r="119" spans="2:3" ht="12.75">
      <c r="B119" s="23">
        <f>'Microstrip table'!K109</f>
        <v>24.132791469158285</v>
      </c>
      <c r="C119" s="24">
        <f>'Microstrip table'!B109</f>
        <v>0.2728977782808019</v>
      </c>
    </row>
    <row r="120" spans="2:3" ht="12.75">
      <c r="B120" s="23">
        <f>'Microstrip table'!K110</f>
        <v>24.359647272911438</v>
      </c>
      <c r="C120" s="24">
        <f>'Microstrip table'!B110</f>
        <v>0.26915348039268944</v>
      </c>
    </row>
    <row r="121" spans="2:3" ht="12.75">
      <c r="B121" s="23">
        <f>'Microstrip table'!K111</f>
        <v>24.587765088180742</v>
      </c>
      <c r="C121" s="24">
        <f>'Microstrip table'!B111</f>
        <v>0.2654605561975518</v>
      </c>
    </row>
    <row r="122" spans="2:3" ht="12.75">
      <c r="B122" s="23">
        <f>'Microstrip table'!K112</f>
        <v>24.817136591273773</v>
      </c>
      <c r="C122" s="24">
        <f>'Microstrip table'!B112</f>
        <v>0.26181830082189644</v>
      </c>
    </row>
    <row r="123" spans="2:3" ht="12.75">
      <c r="B123" s="23">
        <f>'Microstrip table'!K113</f>
        <v>25.047753164096846</v>
      </c>
      <c r="C123" s="24">
        <f>'Microstrip table'!B113</f>
        <v>0.25822601906345755</v>
      </c>
    </row>
    <row r="124" spans="2:3" ht="12.75">
      <c r="B124" s="23">
        <f>'Microstrip table'!K114</f>
        <v>25.27960589319792</v>
      </c>
      <c r="C124" s="24">
        <f>'Microstrip table'!B114</f>
        <v>0.25468302525850206</v>
      </c>
    </row>
    <row r="125" spans="2:3" ht="12.75">
      <c r="B125" s="23">
        <f>'Microstrip table'!K115</f>
        <v>25.512685568925402</v>
      </c>
      <c r="C125" s="24">
        <f>'Microstrip table'!B115</f>
        <v>0.25118864315095596</v>
      </c>
    </row>
    <row r="126" spans="2:3" ht="12.75">
      <c r="B126" s="23">
        <f>'Microstrip table'!K116</f>
        <v>25.746982684705777</v>
      </c>
      <c r="C126" s="24">
        <f>'Microstrip table'!B116</f>
        <v>0.2477422057633265</v>
      </c>
    </row>
    <row r="127" spans="2:3" ht="12.75">
      <c r="B127" s="23">
        <f>'Microstrip table'!K117</f>
        <v>25.982487436442774</v>
      </c>
      <c r="C127" s="24">
        <f>'Microstrip table'!B117</f>
        <v>0.24434305526939515</v>
      </c>
    </row>
    <row r="128" spans="2:3" ht="12.75">
      <c r="B128" s="23">
        <f>'Microstrip table'!K118</f>
        <v>26.219189722040618</v>
      </c>
      <c r="C128" s="24">
        <f>'Microstrip table'!B118</f>
        <v>0.24099054286865745</v>
      </c>
    </row>
    <row r="129" spans="2:3" ht="12.75">
      <c r="B129" s="23">
        <f>'Microstrip table'!K119</f>
        <v>26.45707914105419</v>
      </c>
      <c r="C129" s="24">
        <f>'Microstrip table'!B119</f>
        <v>0.23768402866248564</v>
      </c>
    </row>
    <row r="130" spans="2:3" ht="12.75">
      <c r="B130" s="23">
        <f>'Microstrip table'!K120</f>
        <v>26.696144994468515</v>
      </c>
      <c r="C130" s="24">
        <f>'Microstrip table'!B120</f>
        <v>0.2344228815319902</v>
      </c>
    </row>
    <row r="131" spans="2:3" ht="12.75">
      <c r="B131" s="23">
        <f>'Microstrip table'!K121</f>
        <v>26.936376284610223</v>
      </c>
      <c r="C131" s="24">
        <f>'Microstrip table'!B121</f>
        <v>0.23120647901755748</v>
      </c>
    </row>
    <row r="132" spans="2:3" ht="12.75">
      <c r="B132" s="23">
        <f>'Microstrip table'!K122</f>
        <v>27.177761715193338</v>
      </c>
      <c r="C132" s="24">
        <f>'Microstrip table'!B122</f>
        <v>0.22803420720003983</v>
      </c>
    </row>
    <row r="133" spans="2:3" ht="12.75">
      <c r="B133" s="23">
        <f>'Microstrip table'!K123</f>
        <v>27.42028969150196</v>
      </c>
      <c r="C133" s="24">
        <f>'Microstrip table'!B123</f>
        <v>0.22490546058357613</v>
      </c>
    </row>
    <row r="134" spans="2:3" ht="12.75">
      <c r="B134" s="23">
        <f>'Microstrip table'!K124</f>
        <v>27.663948320711864</v>
      </c>
      <c r="C134" s="24">
        <f>'Microstrip table'!B124</f>
        <v>0.22181964198001994</v>
      </c>
    </row>
    <row r="135" spans="2:3" ht="12.75">
      <c r="B135" s="23">
        <f>'Microstrip table'!K125</f>
        <v>27.908725412353725</v>
      </c>
      <c r="C135" s="24">
        <f>'Microstrip table'!B125</f>
        <v>0.21877616239495332</v>
      </c>
    </row>
    <row r="136" spans="2:3" ht="12.75">
      <c r="B136" s="23">
        <f>'Microstrip table'!K126</f>
        <v>28.154608478919588</v>
      </c>
      <c r="C136" s="24">
        <f>'Microstrip table'!B126</f>
        <v>0.2157744409152647</v>
      </c>
    </row>
    <row r="137" spans="2:3" ht="12.75">
      <c r="B137" s="23">
        <f>'Microstrip table'!K127</f>
        <v>28.40158473661515</v>
      </c>
      <c r="C137" s="24">
        <f>'Microstrip table'!B127</f>
        <v>0.21281390459826927</v>
      </c>
    </row>
    <row r="138" spans="2:3" ht="12.75">
      <c r="B138" s="23">
        <f>'Microstrip table'!K128</f>
        <v>28.64964110625961</v>
      </c>
      <c r="C138" s="24">
        <f>'Microstrip table'!B128</f>
        <v>0.2098939883623505</v>
      </c>
    </row>
    <row r="139" spans="2:3" ht="12.75">
      <c r="B139" s="23">
        <f>'Microstrip table'!K129</f>
        <v>28.89876421433496</v>
      </c>
      <c r="C139" s="24">
        <f>'Microstrip table'!B129</f>
        <v>0.2070141348791023</v>
      </c>
    </row>
    <row r="140" spans="2:3" ht="12.75">
      <c r="B140" s="23">
        <f>'Microstrip table'!K130</f>
        <v>29.148940394186607</v>
      </c>
      <c r="C140" s="24">
        <f>'Microstrip table'!B130</f>
        <v>0.20417379446695103</v>
      </c>
    </row>
    <row r="141" spans="2:3" ht="12.75">
      <c r="B141" s="23">
        <f>'Microstrip table'!K131</f>
        <v>29.40015568737706</v>
      </c>
      <c r="C141" s="24">
        <f>'Microstrip table'!B131</f>
        <v>0.20137242498623692</v>
      </c>
    </row>
    <row r="142" spans="2:3" ht="12.75">
      <c r="B142" s="23">
        <f>'Microstrip table'!K132</f>
        <v>29.652395845194082</v>
      </c>
      <c r="C142" s="24">
        <f>'Microstrip table'!B132</f>
        <v>0.19860949173573525</v>
      </c>
    </row>
    <row r="143" spans="2:3" ht="12.75">
      <c r="B143" s="23">
        <f>'Microstrip table'!K133</f>
        <v>29.905646330315</v>
      </c>
      <c r="C143" s="24">
        <f>'Microstrip table'!B133</f>
        <v>0.19588446735059709</v>
      </c>
    </row>
    <row r="144" spans="2:3" ht="12.75">
      <c r="B144" s="23">
        <f>'Microstrip table'!K134</f>
        <v>30.159892318628344</v>
      </c>
      <c r="C144" s="24">
        <f>'Microstrip table'!B134</f>
        <v>0.19319683170169052</v>
      </c>
    </row>
    <row r="145" spans="2:3" ht="12.75">
      <c r="B145" s="23">
        <f>'Microstrip table'!K135</f>
        <v>30.41511870121416</v>
      </c>
      <c r="C145" s="24">
        <f>'Microstrip table'!B135</f>
        <v>0.19054607179632285</v>
      </c>
    </row>
    <row r="146" spans="2:3" ht="12.75">
      <c r="B146" s="23">
        <f>'Microstrip table'!K136</f>
        <v>30.671310086484006</v>
      </c>
      <c r="C146" s="24">
        <f>'Microstrip table'!B136</f>
        <v>0.18793168168032498</v>
      </c>
    </row>
    <row r="147" spans="2:3" ht="12.75">
      <c r="B147" s="23">
        <f>'Microstrip table'!K137</f>
        <v>30.928450802481713</v>
      </c>
      <c r="C147" s="24">
        <f>'Microstrip table'!B137</f>
        <v>0.18535316234147928</v>
      </c>
    </row>
    <row r="148" spans="2:3" ht="12.75">
      <c r="B148" s="23">
        <f>'Microstrip table'!K138</f>
        <v>31.186524899345635</v>
      </c>
      <c r="C148" s="24">
        <f>'Microstrip table'!B138</f>
        <v>0.18281002161427243</v>
      </c>
    </row>
    <row r="149" spans="2:3" ht="12.75">
      <c r="B149" s="23">
        <f>'Microstrip table'!K139</f>
        <v>31.445516151933113</v>
      </c>
      <c r="C149" s="24">
        <f>'Microstrip table'!B139</f>
        <v>0.18030177408595507</v>
      </c>
    </row>
    <row r="150" spans="2:3" ht="12.75">
      <c r="B150" s="23">
        <f>'Microstrip table'!K140</f>
        <v>31.705408062607773</v>
      </c>
      <c r="C150" s="24">
        <f>'Microstrip table'!B140</f>
        <v>0.17782794100389046</v>
      </c>
    </row>
    <row r="151" spans="2:3" ht="12.75">
      <c r="B151" s="23">
        <f>'Microstrip table'!K141</f>
        <v>31.966183864189915</v>
      </c>
      <c r="C151" s="24">
        <f>'Microstrip table'!B141</f>
        <v>0.1753880501841743</v>
      </c>
    </row>
    <row r="152" spans="2:3" ht="12.75">
      <c r="B152" s="23">
        <f>'Microstrip table'!K142</f>
        <v>32.227826523070384</v>
      </c>
      <c r="C152" s="24">
        <f>'Microstrip table'!B142</f>
        <v>0.17298163592150834</v>
      </c>
    </row>
    <row r="153" spans="2:3" ht="12.75">
      <c r="B153" s="23">
        <f>'Microstrip table'!K143</f>
        <v>32.49031874248794</v>
      </c>
      <c r="C153" s="24">
        <f>'Microstrip table'!B143</f>
        <v>0.17060823890031054</v>
      </c>
    </row>
    <row r="154" spans="2:3" ht="12.75">
      <c r="B154" s="23">
        <f>'Microstrip table'!K144</f>
        <v>32.75364296597015</v>
      </c>
      <c r="C154" s="24">
        <f>'Microstrip table'!B144</f>
        <v>0.16826740610704494</v>
      </c>
    </row>
    <row r="155" spans="2:3" ht="12.75">
      <c r="B155" s="23">
        <f>'Microstrip table'!K145</f>
        <v>33.01778138093733</v>
      </c>
      <c r="C155" s="24">
        <f>'Microstrip table'!B145</f>
        <v>0.16595869074375427</v>
      </c>
    </row>
    <row r="156" spans="2:3" ht="12.75">
      <c r="B156" s="23">
        <f>'Microstrip table'!K146</f>
        <v>33.28271592246954</v>
      </c>
      <c r="C156" s="24">
        <f>'Microstrip table'!B146</f>
        <v>0.16368165214277908</v>
      </c>
    </row>
    <row r="157" spans="2:3" ht="12.75">
      <c r="B157" s="23">
        <f>'Microstrip table'!K147</f>
        <v>33.54842827723575</v>
      </c>
      <c r="C157" s="24">
        <f>'Microstrip table'!B147</f>
        <v>0.16143585568264684</v>
      </c>
    </row>
    <row r="158" spans="2:3" ht="12.75">
      <c r="B158" s="23">
        <f>'Microstrip table'!K148</f>
        <v>33.814899887584595</v>
      </c>
      <c r="C158" s="24">
        <f>'Microstrip table'!B148</f>
        <v>0.15922087270511526</v>
      </c>
    </row>
    <row r="159" spans="2:3" ht="12.75">
      <c r="B159" s="23">
        <f>'Microstrip table'!K149</f>
        <v>34.08211195579578</v>
      </c>
      <c r="C159" s="24">
        <f>'Microstrip table'!B149</f>
        <v>0.1570362804333535</v>
      </c>
    </row>
    <row r="160" spans="2:3" ht="12.75">
      <c r="B160" s="23">
        <f>'Microstrip table'!K150</f>
        <v>34.35004544849117</v>
      </c>
      <c r="C160" s="24">
        <f>'Microstrip table'!B150</f>
        <v>0.15488166189124639</v>
      </c>
    </row>
    <row r="161" spans="2:3" ht="12.75">
      <c r="B161" s="23">
        <f>'Microstrip table'!K151</f>
        <v>34.61868110120411</v>
      </c>
      <c r="C161" s="24">
        <f>'Microstrip table'!B151</f>
        <v>0.1527566058238055</v>
      </c>
    </row>
    <row r="162" spans="2:3" ht="12.75">
      <c r="B162" s="23">
        <f>'Microstrip table'!K152</f>
        <v>34.887999423105796</v>
      </c>
      <c r="C162" s="24">
        <f>'Microstrip table'!B152</f>
        <v>0.15066070661867245</v>
      </c>
    </row>
    <row r="163" spans="2:3" ht="12.75">
      <c r="B163" s="23">
        <f>'Microstrip table'!K153</f>
        <v>35.15798070188699</v>
      </c>
      <c r="C163" s="24">
        <f>'Microstrip table'!B153</f>
        <v>0.14859356422869896</v>
      </c>
    </row>
    <row r="164" spans="2:3" ht="12.75">
      <c r="B164" s="23">
        <f>'Microstrip table'!K154</f>
        <v>35.42860500879324</v>
      </c>
      <c r="C164" s="24">
        <f>'Microstrip table'!B154</f>
        <v>0.14655478409558945</v>
      </c>
    </row>
    <row r="165" spans="2:3" ht="12.75">
      <c r="B165" s="23">
        <f>'Microstrip table'!K155</f>
        <v>35.699852203811815</v>
      </c>
      <c r="C165" s="24">
        <f>'Microstrip table'!B155</f>
        <v>0.14454397707459105</v>
      </c>
    </row>
    <row r="166" spans="2:3" ht="12.75">
      <c r="B166" s="23">
        <f>'Microstrip table'!K156</f>
        <v>35.971701941008064</v>
      </c>
      <c r="C166" s="24">
        <f>'Microstrip table'!B156</f>
        <v>0.14256075936021712</v>
      </c>
    </row>
    <row r="167" spans="2:3" ht="12.75">
      <c r="B167" s="23">
        <f>'Microstrip table'!K157</f>
        <v>36.24413367400906</v>
      </c>
      <c r="C167" s="24">
        <f>'Microstrip table'!B157</f>
        <v>0.1406047524129897</v>
      </c>
    </row>
    <row r="168" spans="2:3" ht="12.75">
      <c r="B168" s="23">
        <f>'Microstrip table'!K158</f>
        <v>36.51712666163188</v>
      </c>
      <c r="C168" s="24">
        <f>'Microstrip table'!B158</f>
        <v>0.13867558288718718</v>
      </c>
    </row>
    <row r="169" spans="2:3" ht="12.75">
      <c r="B169" s="23">
        <f>'Microstrip table'!K159</f>
        <v>36.79065997365399</v>
      </c>
      <c r="C169" s="24">
        <f>'Microstrip table'!B159</f>
        <v>0.13677288255958325</v>
      </c>
    </row>
    <row r="170" spans="2:3" ht="12.75">
      <c r="B170" s="23">
        <f>'Microstrip table'!K160</f>
        <v>37.064712496722784</v>
      </c>
      <c r="C170" s="24">
        <f>'Microstrip table'!B160</f>
        <v>0.13489628825916372</v>
      </c>
    </row>
    <row r="171" spans="2:3" ht="12.75">
      <c r="B171" s="23">
        <f>'Microstrip table'!K161</f>
        <v>37.33926294040145</v>
      </c>
      <c r="C171" s="24">
        <f>'Microstrip table'!B161</f>
        <v>0.13304544179780747</v>
      </c>
    </row>
    <row r="172" spans="2:3" ht="12.75">
      <c r="B172" s="23">
        <f>'Microstrip table'!K162</f>
        <v>37.614289843347706</v>
      </c>
      <c r="C172" s="24">
        <f>'Microstrip table'!B162</f>
        <v>0.1312199899019187</v>
      </c>
    </row>
    <row r="173" spans="2:3" ht="12.75">
      <c r="B173" s="23">
        <f>'Microstrip table'!K163</f>
        <v>37.889771579622305</v>
      </c>
      <c r="C173" s="24">
        <f>'Microstrip table'!B163</f>
        <v>0.129419584144997</v>
      </c>
    </row>
    <row r="174" spans="2:3" ht="12.75">
      <c r="B174" s="23">
        <f>'Microstrip table'!K164</f>
        <v>38.165686365123705</v>
      </c>
      <c r="C174" s="24">
        <f>'Microstrip table'!B164</f>
        <v>0.1276438808811328</v>
      </c>
    </row>
    <row r="175" spans="2:3" ht="12.75">
      <c r="B175" s="23">
        <f>'Microstrip table'!K165</f>
        <v>38.442012264145106</v>
      </c>
      <c r="C175" s="24">
        <f>'Microstrip table'!B165</f>
        <v>0.12589254117941515</v>
      </c>
    </row>
    <row r="176" spans="2:3" ht="12.75">
      <c r="B176" s="23">
        <f>'Microstrip table'!K166</f>
        <v>38.71872719605018</v>
      </c>
      <c r="C176" s="24">
        <f>'Microstrip table'!B166</f>
        <v>0.12416523075923955</v>
      </c>
    </row>
    <row r="177" spans="2:3" ht="12.75">
      <c r="B177" s="23">
        <f>'Microstrip table'!K167</f>
        <v>38.9958089420634</v>
      </c>
      <c r="C177" s="24">
        <f>'Microstrip table'!B167</f>
        <v>0.12246161992650333</v>
      </c>
    </row>
    <row r="178" spans="2:3" ht="12.75">
      <c r="B178" s="23">
        <f>'Microstrip table'!K168</f>
        <v>39.27323515217072</v>
      </c>
      <c r="C178" s="24">
        <f>'Microstrip table'!B168</f>
        <v>0.12078138351067648</v>
      </c>
    </row>
    <row r="179" spans="2:3" ht="12.75">
      <c r="B179" s="23">
        <f>'Microstrip table'!K169</f>
        <v>39.55098335212652</v>
      </c>
      <c r="C179" s="24">
        <f>'Microstrip table'!B169</f>
        <v>0.11912420080273596</v>
      </c>
    </row>
    <row r="180" spans="2:3" ht="12.75">
      <c r="B180" s="23">
        <f>'Microstrip table'!K170</f>
        <v>39.82903095056206</v>
      </c>
      <c r="C180" s="24">
        <f>'Microstrip table'!B170</f>
        <v>0.11748975549395144</v>
      </c>
    </row>
    <row r="181" spans="2:3" ht="12.75">
      <c r="B181" s="23">
        <f>'Microstrip table'!K171</f>
        <v>40.10735524619109</v>
      </c>
      <c r="C181" s="24">
        <f>'Microstrip table'!B171</f>
        <v>0.1158777356155111</v>
      </c>
    </row>
    <row r="182" spans="2:3" ht="12.75">
      <c r="B182" s="23">
        <f>'Microstrip table'!K172</f>
        <v>40.385933435107724</v>
      </c>
      <c r="C182" s="24">
        <f>'Microstrip table'!B172</f>
        <v>0.11428783347897567</v>
      </c>
    </row>
    <row r="183" spans="2:3" ht="12.75">
      <c r="B183" s="23">
        <f>'Microstrip table'!K173</f>
        <v>40.66474261817176</v>
      </c>
      <c r="C183" s="24">
        <f>'Microstrip table'!B173</f>
        <v>0.11271974561754955</v>
      </c>
    </row>
    <row r="184" spans="2:3" ht="12.75">
      <c r="B184" s="23">
        <f>'Microstrip table'!K174</f>
        <v>40.9437598084764</v>
      </c>
      <c r="C184" s="24">
        <f>'Microstrip table'!B174</f>
        <v>0.11117317272815765</v>
      </c>
    </row>
    <row r="185" spans="2:3" ht="12.75">
      <c r="B185" s="23">
        <f>'Microstrip table'!K175</f>
        <v>41.22296193889334</v>
      </c>
      <c r="C185" s="24">
        <f>'Microstrip table'!B175</f>
        <v>0.10964781961431704</v>
      </c>
    </row>
    <row r="186" spans="2:3" ht="12.75">
      <c r="B186" s="23">
        <f>'Microstrip table'!K176</f>
        <v>41.50232586968982</v>
      </c>
      <c r="C186" s="24">
        <f>'Microstrip table'!B176</f>
        <v>0.10814339512979235</v>
      </c>
    </row>
    <row r="187" spans="2:3" ht="12.75">
      <c r="B187" s="23">
        <f>'Microstrip table'!K177</f>
        <v>41.7818283962125</v>
      </c>
      <c r="C187" s="24">
        <f>'Microstrip table'!B177</f>
        <v>0.10665961212302434</v>
      </c>
    </row>
    <row r="188" spans="2:3" ht="12.75">
      <c r="B188" s="23">
        <f>'Microstrip table'!K178</f>
        <v>42.06144625663249</v>
      </c>
      <c r="C188" s="24">
        <f>'Microstrip table'!B178</f>
        <v>0.10519618738232087</v>
      </c>
    </row>
    <row r="189" spans="2:3" ht="12.75">
      <c r="B189" s="23">
        <f>'Microstrip table'!K179</f>
        <v>42.341156139746225</v>
      </c>
      <c r="C189" s="24">
        <f>'Microstrip table'!B179</f>
        <v>0.10375284158179984</v>
      </c>
    </row>
    <row r="190" spans="2:3" ht="12.75">
      <c r="B190" s="23">
        <f>'Microstrip table'!K180</f>
        <v>42.62093469282626</v>
      </c>
      <c r="C190" s="24">
        <f>'Microstrip table'!B180</f>
        <v>0.102329299228074</v>
      </c>
    </row>
    <row r="191" spans="2:3" ht="12.75">
      <c r="B191" s="23">
        <f>'Microstrip table'!K181</f>
        <v>42.9007585295165</v>
      </c>
      <c r="C191" s="24">
        <f>'Microstrip table'!B181</f>
        <v>0.10092528860766704</v>
      </c>
    </row>
    <row r="192" spans="2:3" ht="12.75">
      <c r="B192" s="23">
        <f>'Microstrip table'!K182</f>
        <v>43.351913947285716</v>
      </c>
      <c r="C192" s="24">
        <f>'Microstrip table'!B182</f>
        <v>0.09954054173515131</v>
      </c>
    </row>
    <row r="193" spans="2:3" ht="12.75">
      <c r="B193" s="23">
        <f>'Microstrip table'!K183</f>
        <v>43.64476864689334</v>
      </c>
      <c r="C193" s="24">
        <f>'Microstrip table'!B183</f>
        <v>0.09817479430199706</v>
      </c>
    </row>
    <row r="194" spans="2:3" ht="12.75">
      <c r="B194" s="23">
        <f>'Microstrip table'!K184</f>
        <v>43.93807607749094</v>
      </c>
      <c r="C194" s="24">
        <f>'Microstrip table'!B184</f>
        <v>0.09682778562612354</v>
      </c>
    </row>
    <row r="195" spans="2:3" ht="12.75">
      <c r="B195" s="23">
        <f>'Microstrip table'!K185</f>
        <v>44.231827429754816</v>
      </c>
      <c r="C195" s="24">
        <f>'Microstrip table'!B185</f>
        <v>0.09549925860214223</v>
      </c>
    </row>
    <row r="196" spans="2:3" ht="12.75">
      <c r="B196" s="23">
        <f>'Microstrip table'!K186</f>
        <v>44.52601410706751</v>
      </c>
      <c r="C196" s="24">
        <f>'Microstrip table'!B186</f>
        <v>0.09418895965228279</v>
      </c>
    </row>
    <row r="197" spans="2:3" ht="12.75">
      <c r="B197" s="23">
        <f>'Microstrip table'!K187</f>
        <v>44.8206277205331</v>
      </c>
      <c r="C197" s="24">
        <f>'Microstrip table'!B187</f>
        <v>0.09289663867799229</v>
      </c>
    </row>
    <row r="198" spans="2:3" ht="12.75">
      <c r="B198" s="23">
        <f>'Microstrip table'!K188</f>
        <v>45.11566008405403</v>
      </c>
      <c r="C198" s="24">
        <f>'Microstrip table'!B188</f>
        <v>0.09162204901219864</v>
      </c>
    </row>
    <row r="199" spans="2:3" ht="12.75">
      <c r="B199" s="23">
        <f>'Microstrip table'!K189</f>
        <v>45.411103209471925</v>
      </c>
      <c r="C199" s="24">
        <f>'Microstrip table'!B189</f>
        <v>0.09036494737222882</v>
      </c>
    </row>
    <row r="200" spans="2:3" ht="12.75">
      <c r="B200" s="23">
        <f>'Microstrip table'!K190</f>
        <v>45.706949301775644</v>
      </c>
      <c r="C200" s="24">
        <f>'Microstrip table'!B190</f>
        <v>0.08912509381337323</v>
      </c>
    </row>
    <row r="201" spans="2:3" ht="12.75">
      <c r="B201" s="23">
        <f>'Microstrip table'!K191</f>
        <v>46.00319075437861</v>
      </c>
      <c r="C201" s="24">
        <f>'Microstrip table'!B191</f>
        <v>0.08790225168308713</v>
      </c>
    </row>
    <row r="202" spans="2:3" ht="12.75">
      <c r="B202" s="23">
        <f>'Microstrip table'!K192</f>
        <v>46.29982014446788</v>
      </c>
      <c r="C202" s="24">
        <f>'Microstrip table'!B192</f>
        <v>0.08669618757582037</v>
      </c>
    </row>
    <row r="203" spans="2:3" ht="12.75">
      <c r="B203" s="23">
        <f>'Microstrip table'!K193</f>
        <v>46.596830228426505</v>
      </c>
      <c r="C203" s="24">
        <f>'Microstrip table'!B193</f>
        <v>0.08550667128846705</v>
      </c>
    </row>
    <row r="204" spans="2:3" ht="12.75">
      <c r="B204" s="23">
        <f>'Microstrip table'!K194</f>
        <v>46.89421393733116</v>
      </c>
      <c r="C204" s="24">
        <f>'Microstrip table'!B194</f>
        <v>0.08433347577642626</v>
      </c>
    </row>
    <row r="205" spans="2:3" ht="12.75">
      <c r="B205" s="23">
        <f>'Microstrip table'!K195</f>
        <v>47.19196437252617</v>
      </c>
      <c r="C205" s="24">
        <f>'Microstrip table'!B195</f>
        <v>0.08317637711026583</v>
      </c>
    </row>
    <row r="206" spans="2:3" ht="12.75">
      <c r="B206" s="23">
        <f>'Microstrip table'!K196</f>
        <v>47.49007480127535</v>
      </c>
      <c r="C206" s="24">
        <f>'Microstrip table'!B196</f>
        <v>0.08203515443298057</v>
      </c>
    </row>
    <row r="207" spans="2:3" ht="12.75">
      <c r="B207" s="23">
        <f>'Microstrip table'!K197</f>
        <v>47.788538652492385</v>
      </c>
      <c r="C207" s="24">
        <f>'Microstrip table'!B197</f>
        <v>0.08090958991783698</v>
      </c>
    </row>
    <row r="208" spans="2:3" ht="12.75">
      <c r="B208" s="23">
        <f>'Microstrip table'!K198</f>
        <v>48.08734951255082</v>
      </c>
      <c r="C208" s="24">
        <f>'Microstrip table'!B198</f>
        <v>0.07979946872679641</v>
      </c>
    </row>
    <row r="209" spans="2:3" ht="12.75">
      <c r="B209" s="23">
        <f>'Microstrip table'!K199</f>
        <v>48.38650112117403</v>
      </c>
      <c r="C209" s="24">
        <f>'Microstrip table'!B199</f>
        <v>0.07870457896950862</v>
      </c>
    </row>
    <row r="210" spans="2:3" ht="12.75">
      <c r="B210" s="23">
        <f>'Microstrip table'!K200</f>
        <v>48.68598736740571</v>
      </c>
      <c r="C210" s="24">
        <f>'Microstrip table'!B200</f>
        <v>0.07762471166286794</v>
      </c>
    </row>
    <row r="211" spans="2:3" ht="12.75">
      <c r="B211" s="23">
        <f>'Microstrip table'!K201</f>
        <v>48.985802285661194</v>
      </c>
      <c r="C211" s="24">
        <f>'Microstrip table'!B201</f>
        <v>0.07655966069112441</v>
      </c>
    </row>
    <row r="212" spans="2:3" ht="12.75">
      <c r="B212" s="23">
        <f>'Microstrip table'!K202</f>
        <v>49.28594005185971</v>
      </c>
      <c r="C212" s="24">
        <f>'Microstrip table'!B202</f>
        <v>0.07550922276654218</v>
      </c>
    </row>
    <row r="213" spans="2:3" ht="12.75">
      <c r="B213" s="23">
        <f>'Microstrip table'!K203</f>
        <v>49.586394979637426</v>
      </c>
      <c r="C213" s="24">
        <f>'Microstrip table'!B203</f>
        <v>0.0744731973905977</v>
      </c>
    </row>
    <row r="214" spans="2:3" ht="12.75">
      <c r="B214" s="23">
        <f>'Microstrip table'!K204</f>
        <v>49.88716151664154</v>
      </c>
      <c r="C214" s="24">
        <f>'Microstrip table'!B204</f>
        <v>0.0734513868157103</v>
      </c>
    </row>
    <row r="215" spans="2:3" ht="12.75">
      <c r="B215" s="23">
        <f>'Microstrip table'!K205</f>
        <v>50.18823424090464</v>
      </c>
      <c r="C215" s="24">
        <f>'Microstrip table'!B205</f>
        <v>0.07244359600749782</v>
      </c>
    </row>
    <row r="216" spans="2:3" ht="12.75">
      <c r="B216" s="23">
        <f>'Microstrip table'!K206</f>
        <v>50.48960785729952</v>
      </c>
      <c r="C216" s="24">
        <f>'Microstrip table'!B206</f>
        <v>0.07144963260755016</v>
      </c>
    </row>
    <row r="217" spans="2:3" ht="12.75">
      <c r="B217" s="23">
        <f>'Microstrip table'!K207</f>
        <v>50.79127719407355</v>
      </c>
      <c r="C217" s="24">
        <f>'Microstrip table'!B207</f>
        <v>0.07046930689671353</v>
      </c>
    </row>
    <row r="218" spans="2:3" ht="12.75">
      <c r="B218" s="23">
        <f>'Microstrip table'!K208</f>
        <v>51.093237199462344</v>
      </c>
      <c r="C218" s="24">
        <f>'Microstrip table'!B208</f>
        <v>0.06950243175887853</v>
      </c>
    </row>
    <row r="219" spans="2:3" ht="12.75">
      <c r="B219" s="23">
        <f>'Microstrip table'!K209</f>
        <v>51.395482938382024</v>
      </c>
      <c r="C219" s="24">
        <f>'Microstrip table'!B209</f>
        <v>0.06854882264526502</v>
      </c>
    </row>
    <row r="220" spans="2:3" ht="12.75">
      <c r="B220" s="23">
        <f>'Microstrip table'!K210</f>
        <v>51.698009589199216</v>
      </c>
      <c r="C220" s="24">
        <f>'Microstrip table'!B210</f>
        <v>0.06760829753919705</v>
      </c>
    </row>
    <row r="221" spans="2:3" ht="12.75">
      <c r="B221" s="23">
        <f>'Microstrip table'!K211</f>
        <v>52.00081244057833</v>
      </c>
      <c r="C221" s="24">
        <f>'Microstrip table'!B211</f>
        <v>0.06668067692136109</v>
      </c>
    </row>
    <row r="222" spans="2:3" ht="12.75">
      <c r="B222" s="23">
        <f>'Microstrip table'!K212</f>
        <v>52.303886888404996</v>
      </c>
      <c r="C222" s="24">
        <f>'Microstrip table'!B212</f>
        <v>0.06576578373554094</v>
      </c>
    </row>
    <row r="223" spans="2:3" ht="12.75">
      <c r="B223" s="23">
        <f>'Microstrip table'!K213</f>
        <v>52.60722843278479</v>
      </c>
      <c r="C223" s="24">
        <f>'Microstrip table'!B213</f>
        <v>0.06486344335482275</v>
      </c>
    </row>
    <row r="224" spans="2:3" ht="12.75">
      <c r="B224" s="23">
        <f>'Microstrip table'!K214</f>
        <v>52.91083267511648</v>
      </c>
      <c r="C224" s="24">
        <f>'Microstrip table'!B214</f>
        <v>0.06397348354826374</v>
      </c>
    </row>
    <row r="225" spans="2:3" ht="12.75">
      <c r="B225" s="23">
        <f>'Microstrip table'!K215</f>
        <v>53.21469531523871</v>
      </c>
      <c r="C225" s="24">
        <f>'Microstrip table'!B215</f>
        <v>0.06309573444801826</v>
      </c>
    </row>
    <row r="226" spans="2:3" ht="12.75">
      <c r="B226" s="23">
        <f>'Microstrip table'!K216</f>
        <v>53.51881214864888</v>
      </c>
      <c r="C226" s="24">
        <f>'Microstrip table'!B216</f>
        <v>0.06223002851691489</v>
      </c>
    </row>
    <row r="227" spans="2:3" ht="12.75">
      <c r="B227" s="23">
        <f>'Microstrip table'!K217</f>
        <v>53.82317906379352</v>
      </c>
      <c r="C227" s="24">
        <f>'Microstrip table'!B217</f>
        <v>0.06137620051647837</v>
      </c>
    </row>
    <row r="228" spans="2:3" ht="12.75">
      <c r="B228" s="23">
        <f>'Microstrip table'!K218</f>
        <v>54.127792039428805</v>
      </c>
      <c r="C228" s="24">
        <f>'Microstrip table'!B218</f>
        <v>0.06053408747539032</v>
      </c>
    </row>
    <row r="229" spans="2:3" ht="12.75">
      <c r="B229" s="23">
        <f>'Microstrip table'!K219</f>
        <v>54.432647142050044</v>
      </c>
      <c r="C229" s="24">
        <f>'Microstrip table'!B219</f>
        <v>0.05970352865838266</v>
      </c>
    </row>
    <row r="230" spans="2:3" ht="12.75">
      <c r="B230" s="23">
        <f>'Microstrip table'!K220</f>
        <v>54.737740523389164</v>
      </c>
      <c r="C230" s="24">
        <f>'Microstrip table'!B220</f>
        <v>0.05888436553555788</v>
      </c>
    </row>
    <row r="231" spans="2:3" ht="12.75">
      <c r="B231" s="23">
        <f>'Microstrip table'!K221</f>
        <v>55.04306841797894</v>
      </c>
      <c r="C231" s="24">
        <f>'Microstrip table'!B221</f>
        <v>0.0580764417521302</v>
      </c>
    </row>
    <row r="232" spans="2:3" ht="12.75">
      <c r="B232" s="23">
        <f>'Microstrip table'!K222</f>
        <v>55.348627140782675</v>
      </c>
      <c r="C232" s="24">
        <f>'Microstrip table'!B222</f>
        <v>0.057279603098581926</v>
      </c>
    </row>
    <row r="233" spans="2:3" ht="12.75">
      <c r="B233" s="23">
        <f>'Microstrip table'!K223</f>
        <v>55.654413084888176</v>
      </c>
      <c r="C233" s="24">
        <f>'Microstrip table'!B223</f>
        <v>0.05649369748122927</v>
      </c>
    </row>
    <row r="234" spans="2:3" ht="12.75">
      <c r="B234" s="23">
        <f>'Microstrip table'!K224</f>
        <v>55.96042271926501</v>
      </c>
      <c r="C234" s="24">
        <f>'Microstrip table'!B224</f>
        <v>0.055718574893192006</v>
      </c>
    </row>
    <row r="235" spans="2:3" ht="12.75">
      <c r="B235" s="23">
        <f>'Microstrip table'!K225</f>
        <v>56.26665258658331</v>
      </c>
      <c r="C235" s="24">
        <f>'Microstrip table'!B225</f>
        <v>0.054954087385761484</v>
      </c>
    </row>
    <row r="236" spans="2:3" ht="12.75">
      <c r="B236" s="23">
        <f>'Microstrip table'!K226</f>
        <v>56.57309930109359</v>
      </c>
      <c r="C236" s="24">
        <f>'Microstrip table'!B226</f>
        <v>0.05420008904016142</v>
      </c>
    </row>
    <row r="237" spans="2:3" ht="12.75">
      <c r="B237" s="23">
        <f>'Microstrip table'!K227</f>
        <v>56.8797595465656</v>
      </c>
      <c r="C237" s="24">
        <f>'Microstrip table'!B227</f>
        <v>0.05345643593969621</v>
      </c>
    </row>
    <row r="238" spans="2:3" ht="12.75">
      <c r="B238" s="23">
        <f>'Microstrip table'!K228</f>
        <v>57.18663007428558</v>
      </c>
      <c r="C238" s="24">
        <f>'Microstrip table'!B228</f>
        <v>0.05272298614228133</v>
      </c>
    </row>
    <row r="239" spans="2:3" ht="12.75">
      <c r="B239" s="23">
        <f>'Microstrip table'!K229</f>
        <v>57.49370770111036</v>
      </c>
      <c r="C239" s="24">
        <f>'Microstrip table'!B229</f>
        <v>0.051999599653350666</v>
      </c>
    </row>
    <row r="240" spans="2:3" ht="12.75">
      <c r="B240" s="23">
        <f>'Microstrip table'!K230</f>
        <v>57.800989307577</v>
      </c>
      <c r="C240" s="24">
        <f>'Microstrip table'!B230</f>
        <v>0.05128613839913556</v>
      </c>
    </row>
    <row r="241" spans="2:3" ht="12.75">
      <c r="B241" s="23">
        <f>'Microstrip table'!K231</f>
        <v>58.10847183606719</v>
      </c>
      <c r="C241" s="24">
        <f>'Microstrip table'!B231</f>
        <v>0.05058246620031049</v>
      </c>
    </row>
    <row r="242" spans="2:3" ht="12.75">
      <c r="B242" s="23">
        <f>'Microstrip table'!K232</f>
        <v>58.41615228902451</v>
      </c>
      <c r="C242" s="24">
        <f>'Microstrip table'!B232</f>
        <v>0.04988844874600031</v>
      </c>
    </row>
    <row r="243" spans="2:3" ht="12.75">
      <c r="B243" s="23">
        <f>'Microstrip table'!K233</f>
        <v>58.724027727224</v>
      </c>
      <c r="C243" s="24">
        <f>'Microstrip table'!B233</f>
        <v>0.04920395356814419</v>
      </c>
    </row>
    <row r="244" spans="2:3" ht="12.75">
      <c r="B244" s="23">
        <f>'Microstrip table'!K234</f>
        <v>59.032095268092355</v>
      </c>
      <c r="C244" s="24">
        <f>'Microstrip table'!B234</f>
        <v>0.04852885001621121</v>
      </c>
    </row>
    <row r="245" spans="2:3" ht="12.75">
      <c r="B245" s="23">
        <f>'Microstrip table'!K235</f>
        <v>59.3403520840778</v>
      </c>
      <c r="C245" s="24">
        <f>'Microstrip table'!B235</f>
        <v>0.04786300923226295</v>
      </c>
    </row>
    <row r="246" spans="2:3" ht="12.75">
      <c r="B246" s="23">
        <f>'Microstrip table'!K236</f>
        <v>59.648795401068405</v>
      </c>
      <c r="C246" s="24">
        <f>'Microstrip table'!B236</f>
        <v>0.04720630412635818</v>
      </c>
    </row>
    <row r="247" spans="2:3" ht="12.75">
      <c r="B247" s="23">
        <f>'Microstrip table'!K237</f>
        <v>59.95742249685755</v>
      </c>
      <c r="C247" s="24">
        <f>'Microstrip table'!B237</f>
        <v>0.04655860935229503</v>
      </c>
    </row>
    <row r="248" spans="2:3" ht="12.75">
      <c r="B248" s="23">
        <f>'Microstrip table'!K238</f>
        <v>60.26623069965561</v>
      </c>
      <c r="C248" s="24">
        <f>'Microstrip table'!B238</f>
        <v>0.045919801283686</v>
      </c>
    </row>
    <row r="249" spans="2:3" ht="12.75">
      <c r="B249" s="23">
        <f>'Microstrip table'!K239</f>
        <v>60.57521738664649</v>
      </c>
      <c r="C249" s="24">
        <f>'Microstrip table'!B239</f>
        <v>0.045289757990361224</v>
      </c>
    </row>
    <row r="250" spans="2:3" ht="12.75">
      <c r="B250" s="23">
        <f>'Microstrip table'!K240</f>
        <v>60.88437998258804</v>
      </c>
      <c r="C250" s="24">
        <f>'Microstrip table'!B240</f>
        <v>0.04466835921509547</v>
      </c>
    </row>
    <row r="251" spans="2:3" ht="12.75">
      <c r="B251" s="23">
        <f>'Microstrip table'!K241</f>
        <v>61.19371595845509</v>
      </c>
      <c r="C251" s="24">
        <f>'Microstrip table'!B241</f>
        <v>0.044055486350654496</v>
      </c>
    </row>
    <row r="252" spans="2:3" ht="12.75">
      <c r="B252" s="23">
        <f>'Microstrip table'!K242</f>
        <v>61.503222830124244</v>
      </c>
      <c r="C252" s="24">
        <f>'Microstrip table'!B242</f>
        <v>0.04345102241715633</v>
      </c>
    </row>
    <row r="253" spans="2:3" ht="12.75">
      <c r="B253" s="23">
        <f>'Microstrip table'!K243</f>
        <v>61.81289815709903</v>
      </c>
      <c r="C253" s="24">
        <f>'Microstrip table'!B243</f>
        <v>0.04285485203974314</v>
      </c>
    </row>
    <row r="254" spans="2:3" ht="12.75">
      <c r="B254" s="23">
        <f>'Microstrip table'!K244</f>
        <v>62.12273954127462</v>
      </c>
      <c r="C254" s="24">
        <f>'Microstrip table'!B244</f>
        <v>0.04226686142655949</v>
      </c>
    </row>
    <row r="255" spans="2:3" ht="12.75">
      <c r="B255" s="23">
        <f>'Microstrip table'!K245</f>
        <v>62.432744625740895</v>
      </c>
      <c r="C255" s="24">
        <f>'Microstrip table'!B245</f>
        <v>0.04168693834703274</v>
      </c>
    </row>
    <row r="256" spans="2:3" ht="12.75">
      <c r="B256" s="23">
        <f>'Microstrip table'!K246</f>
        <v>62.74291109362298</v>
      </c>
      <c r="C256" s="24">
        <f>'Microstrip table'!B246</f>
        <v>0.04111497211045143</v>
      </c>
    </row>
    <row r="257" spans="2:3" ht="12.75">
      <c r="B257" s="23">
        <f>'Microstrip table'!K247</f>
        <v>63.053236666958156</v>
      </c>
      <c r="C257" s="24">
        <f>'Microstrip table'!B247</f>
        <v>0.040550853544837596</v>
      </c>
    </row>
    <row r="258" spans="2:3" ht="12.75">
      <c r="B258" s="23">
        <f>'Microstrip table'!K248</f>
        <v>63.36371910560804</v>
      </c>
      <c r="C258" s="24">
        <f>'Microstrip table'!B248</f>
        <v>0.03999447497610897</v>
      </c>
    </row>
    <row r="259" spans="2:3" ht="12.75">
      <c r="B259" s="23">
        <f>'Microstrip table'!K249</f>
        <v>63.674356206205296</v>
      </c>
      <c r="C259" s="24">
        <f>'Microstrip table'!B249</f>
        <v>0.03944573020752707</v>
      </c>
    </row>
    <row r="260" spans="2:3" ht="12.75">
      <c r="B260" s="23">
        <f>'Microstrip table'!K250</f>
        <v>63.98514580113386</v>
      </c>
      <c r="C260" s="24">
        <f>'Microstrip table'!B250</f>
        <v>0.0389045144994273</v>
      </c>
    </row>
    <row r="261" spans="2:3" ht="12.75">
      <c r="B261" s="23">
        <f>'Microstrip table'!K251</f>
        <v>64.29608575754153</v>
      </c>
      <c r="C261" s="24">
        <f>'Microstrip table'!B251</f>
        <v>0.038370724549227124</v>
      </c>
    </row>
    <row r="262" spans="2:3" ht="12.75">
      <c r="B262" s="23">
        <f>'Microstrip table'!K252</f>
        <v>64.60717397638425</v>
      </c>
      <c r="C262" s="24">
        <f>'Microstrip table'!B252</f>
        <v>0.03784425847170859</v>
      </c>
    </row>
    <row r="263" spans="2:3" ht="12.75">
      <c r="B263" s="23">
        <f>'Microstrip table'!K253</f>
        <v>64.91840839150125</v>
      </c>
      <c r="C263" s="24">
        <f>'Microstrip table'!B253</f>
        <v>0.03732501577957132</v>
      </c>
    </row>
    <row r="264" spans="2:3" ht="12.75">
      <c r="B264" s="23">
        <f>'Microstrip table'!K254</f>
        <v>65.22978696871975</v>
      </c>
      <c r="C264" s="24">
        <f>'Microstrip table'!B254</f>
        <v>0.03681289736425241</v>
      </c>
    </row>
    <row r="265" spans="2:3" ht="12.75">
      <c r="B265" s="23">
        <f>'Microstrip table'!K255</f>
        <v>65.54130770498888</v>
      </c>
      <c r="C265" s="24">
        <f>'Microstrip table'!B255</f>
        <v>0.03630780547700941</v>
      </c>
    </row>
    <row r="266" spans="2:3" ht="12.75">
      <c r="B266" s="23">
        <f>'Microstrip table'!K256</f>
        <v>65.85296862754161</v>
      </c>
      <c r="C266" s="24">
        <f>'Microstrip table'!B256</f>
        <v>0.035809643710262885</v>
      </c>
    </row>
    <row r="267" spans="2:3" ht="12.75">
      <c r="B267" s="23">
        <f>'Microstrip table'!K257</f>
        <v>66.1647677930841</v>
      </c>
      <c r="C267" s="24">
        <f>'Microstrip table'!B257</f>
        <v>0.035318316979194984</v>
      </c>
    </row>
    <row r="268" spans="2:3" ht="12.75">
      <c r="B268" s="23">
        <f>'Microstrip table'!K258</f>
        <v>66.47670328701145</v>
      </c>
      <c r="C268" s="24">
        <f>'Microstrip table'!B258</f>
        <v>0.034833731503600474</v>
      </c>
    </row>
    <row r="269" spans="2:3" ht="12.75">
      <c r="B269" s="23">
        <f>'Microstrip table'!K259</f>
        <v>66.78877322264928</v>
      </c>
      <c r="C269" s="24">
        <f>'Microstrip table'!B259</f>
        <v>0.034355794789986766</v>
      </c>
    </row>
    <row r="270" spans="2:3" ht="12.75">
      <c r="B270" s="23">
        <f>'Microstrip table'!K260</f>
        <v>67.10097574052024</v>
      </c>
      <c r="C270" s="24">
        <f>'Microstrip table'!B260</f>
        <v>0.03388441561391956</v>
      </c>
    </row>
    <row r="271" spans="2:3" ht="12.75">
      <c r="B271" s="23">
        <f>'Microstrip table'!K261</f>
        <v>67.41330900763471</v>
      </c>
      <c r="C271" s="24">
        <f>'Microstrip table'!B261</f>
        <v>0.03341950400261074</v>
      </c>
    </row>
    <row r="272" spans="2:3" ht="12.75">
      <c r="B272" s="23">
        <f>'Microstrip table'!K262</f>
        <v>67.72577121680506</v>
      </c>
      <c r="C272" s="24">
        <f>'Microstrip table'!B262</f>
        <v>0.0329609712177451</v>
      </c>
    </row>
    <row r="273" spans="2:3" ht="12.75">
      <c r="B273" s="23">
        <f>'Microstrip table'!K263</f>
        <v>68.0383605859826</v>
      </c>
      <c r="C273" s="24">
        <f>'Microstrip table'!B263</f>
        <v>0.03250872973854277</v>
      </c>
    </row>
    <row r="274" spans="2:3" ht="12.75">
      <c r="B274" s="23">
        <f>'Microstrip table'!K264</f>
        <v>68.35107535761674</v>
      </c>
      <c r="C274" s="24">
        <f>'Microstrip table'!B264</f>
        <v>0.032062693245053994</v>
      </c>
    </row>
    <row r="275" spans="2:3" ht="12.75">
      <c r="B275" s="23">
        <f>'Microstrip table'!K265</f>
        <v>68.66391379803528</v>
      </c>
      <c r="C275" s="24">
        <f>'Microstrip table'!B265</f>
        <v>0.03162277660168314</v>
      </c>
    </row>
    <row r="276" spans="2:3" ht="12.75">
      <c r="B276" s="23">
        <f>'Microstrip table'!K266</f>
        <v>68.97687419684591</v>
      </c>
      <c r="C276" s="24">
        <f>'Microstrip table'!B266</f>
        <v>0.031188895840938723</v>
      </c>
    </row>
    <row r="277" spans="2:3" ht="12.75">
      <c r="B277" s="23">
        <f>'Microstrip table'!K267</f>
        <v>69.28995486635723</v>
      </c>
      <c r="C277" s="24">
        <f>'Microstrip table'!B267</f>
        <v>0.03076096814740644</v>
      </c>
    </row>
    <row r="278" spans="2:3" ht="12.75">
      <c r="B278" s="23">
        <f>'Microstrip table'!K268</f>
        <v>69.60315414101977</v>
      </c>
      <c r="C278" s="24">
        <f>'Microstrip table'!B268</f>
        <v>0.03033891184194207</v>
      </c>
    </row>
    <row r="279" spans="2:3" ht="12.75">
      <c r="B279" s="23">
        <f>'Microstrip table'!K269</f>
        <v>69.91647037688553</v>
      </c>
      <c r="C279" s="24">
        <f>'Microstrip table'!B269</f>
        <v>0.029922646366081263</v>
      </c>
    </row>
    <row r="280" spans="2:3" ht="12.75">
      <c r="B280" s="23">
        <f>'Microstrip table'!K270</f>
        <v>70.22990195108589</v>
      </c>
      <c r="C280" s="24">
        <f>'Microstrip table'!B270</f>
        <v>0.029512092266663233</v>
      </c>
    </row>
    <row r="281" spans="2:3" ht="12.75">
      <c r="B281" s="23">
        <f>'Microstrip table'!K271</f>
        <v>70.5434472613273</v>
      </c>
      <c r="C281" s="24">
        <f>'Microstrip table'!B271</f>
        <v>0.029107171180665435</v>
      </c>
    </row>
    <row r="282" spans="2:3" ht="12.75">
      <c r="B282" s="23">
        <f>'Microstrip table'!K272</f>
        <v>70.85710472540386</v>
      </c>
      <c r="C282" s="24">
        <f>'Microstrip table'!B272</f>
        <v>0.028707805820246297</v>
      </c>
    </row>
    <row r="283" spans="2:3" ht="12.75">
      <c r="B283" s="23">
        <f>'Microstrip table'!K273</f>
        <v>71.17087278072674</v>
      </c>
      <c r="C283" s="24">
        <f>'Microstrip table'!B273</f>
        <v>0.028313919957993185</v>
      </c>
    </row>
    <row r="284" spans="2:3" ht="12.75">
      <c r="B284" s="23">
        <f>'Microstrip table'!K274</f>
        <v>71.48474988386945</v>
      </c>
      <c r="C284" s="24">
        <f>'Microstrip table'!B274</f>
        <v>0.02792543841237278</v>
      </c>
    </row>
    <row r="285" spans="2:3" ht="12.75">
      <c r="B285" s="23">
        <f>'Microstrip table'!K275</f>
        <v>71.79873451012872</v>
      </c>
      <c r="C285" s="24">
        <f>'Microstrip table'!B275</f>
        <v>0.027542287033381067</v>
      </c>
    </row>
    <row r="286" spans="2:3" ht="12.75">
      <c r="B286" s="23">
        <f>'Microstrip table'!K276</f>
        <v>72.11282515310033</v>
      </c>
      <c r="C286" s="24">
        <f>'Microstrip table'!B276</f>
        <v>0.027164392688390236</v>
      </c>
    </row>
    <row r="287" spans="2:3" ht="12.75">
      <c r="B287" s="23">
        <f>'Microstrip table'!K277</f>
        <v>72.42702032426952</v>
      </c>
      <c r="C287" s="24">
        <f>'Microstrip table'!B277</f>
        <v>0.026791683248189736</v>
      </c>
    </row>
    <row r="288" spans="2:3" ht="12.75">
      <c r="B288" s="23">
        <f>'Microstrip table'!K278</f>
        <v>72.74131855261538</v>
      </c>
      <c r="C288" s="24">
        <f>'Microstrip table'!B278</f>
        <v>0.026424087573218888</v>
      </c>
    </row>
    <row r="289" spans="2:3" ht="12.75">
      <c r="B289" s="23">
        <f>'Microstrip table'!K279</f>
        <v>73.05571838422897</v>
      </c>
      <c r="C289" s="24">
        <f>'Microstrip table'!B279</f>
        <v>0.026061535499988384</v>
      </c>
    </row>
    <row r="290" spans="2:3" ht="12.75">
      <c r="B290" s="23">
        <f>'Microstrip table'!K280</f>
        <v>73.37021838194431</v>
      </c>
      <c r="C290" s="24">
        <f>'Microstrip table'!B280</f>
        <v>0.025703957827688074</v>
      </c>
    </row>
    <row r="291" spans="2:3" ht="12.75">
      <c r="B291" s="23">
        <f>'Microstrip table'!K281</f>
        <v>73.68481712498233</v>
      </c>
      <c r="C291" s="24">
        <f>'Microstrip table'!B281</f>
        <v>0.02535128630497852</v>
      </c>
    </row>
    <row r="292" spans="2:3" ht="12.75">
      <c r="B292" s="23">
        <f>'Microstrip table'!K282</f>
        <v>73.99951320860691</v>
      </c>
      <c r="C292" s="24">
        <f>'Microstrip table'!B282</f>
        <v>0.025003453616963763</v>
      </c>
    </row>
    <row r="293" spans="2:3" ht="12.75">
      <c r="B293" s="23">
        <f>'Microstrip table'!K283</f>
        <v>74.31430524379286</v>
      </c>
      <c r="C293" s="24">
        <f>'Microstrip table'!B283</f>
        <v>0.024660393372342847</v>
      </c>
    </row>
    <row r="294" spans="2:3" ht="12.75">
      <c r="B294" s="23">
        <f>'Microstrip table'!K284</f>
        <v>74.62919185690525</v>
      </c>
      <c r="C294" s="24">
        <f>'Microstrip table'!B284</f>
        <v>0.02432204009073761</v>
      </c>
    </row>
    <row r="295" spans="2:3" ht="12.75">
      <c r="B295" s="23">
        <f>'Microstrip table'!K285</f>
        <v>74.94417168939005</v>
      </c>
      <c r="C295" s="24">
        <f>'Microstrip table'!B285</f>
        <v>0.02398832919019437</v>
      </c>
    </row>
    <row r="296" spans="2:3" ht="12.75">
      <c r="B296" s="23">
        <f>'Microstrip table'!K286</f>
        <v>75.25924339747503</v>
      </c>
      <c r="C296" s="24">
        <f>'Microstrip table'!B286</f>
        <v>0.023659196974857053</v>
      </c>
    </row>
    <row r="297" spans="2:3" ht="12.75">
      <c r="B297" s="23">
        <f>'Microstrip table'!K287</f>
        <v>75.57440565188146</v>
      </c>
      <c r="C297" s="24">
        <f>'Microstrip table'!B287</f>
        <v>0.023334580622809502</v>
      </c>
    </row>
    <row r="298" spans="2:3" ht="12.75">
      <c r="B298" s="23">
        <f>'Microstrip table'!K288</f>
        <v>75.88965713754538</v>
      </c>
      <c r="C298" s="24">
        <f>'Microstrip table'!B288</f>
        <v>0.023014418174084565</v>
      </c>
    </row>
    <row r="299" spans="2:3" ht="12.75">
      <c r="B299" s="23">
        <f>'Microstrip table'!K289</f>
        <v>76.2049965533487</v>
      </c>
      <c r="C299" s="24">
        <f>'Microstrip table'!B289</f>
        <v>0.022698648518837704</v>
      </c>
    </row>
    <row r="300" spans="2:3" ht="12.75">
      <c r="B300" s="23">
        <f>'Microstrip table'!K290</f>
        <v>76.52042261185953</v>
      </c>
      <c r="C300" s="24">
        <f>'Microstrip table'!B290</f>
        <v>0.022387211385682886</v>
      </c>
    </row>
    <row r="301" spans="2:3" ht="12.75">
      <c r="B301" s="23">
        <f>'Microstrip table'!K291</f>
        <v>76.83593403908142</v>
      </c>
      <c r="C301" s="24">
        <f>'Microstrip table'!B291</f>
        <v>0.022080047330188493</v>
      </c>
    </row>
    <row r="302" spans="2:3" ht="12.75">
      <c r="B302" s="23">
        <f>'Microstrip table'!K292</f>
        <v>77.15152957421138</v>
      </c>
      <c r="C302" s="24">
        <f>'Microstrip table'!B292</f>
        <v>0.021777097723531088</v>
      </c>
    </row>
    <row r="303" spans="2:3" ht="12.75">
      <c r="B303" s="23">
        <f>'Microstrip table'!K293</f>
        <v>77.46720796940602</v>
      </c>
      <c r="C303" s="24">
        <f>'Microstrip table'!B293</f>
        <v>0.021478304741304844</v>
      </c>
    </row>
    <row r="304" spans="2:3" ht="12.75">
      <c r="B304" s="23">
        <f>'Microstrip table'!K294</f>
        <v>77.78296798955587</v>
      </c>
      <c r="C304" s="24">
        <f>'Microstrip table'!B294</f>
        <v>0.02118361135248453</v>
      </c>
    </row>
    <row r="305" spans="2:3" ht="12.75">
      <c r="B305" s="23">
        <f>'Microstrip table'!K295</f>
        <v>78.09880841206756</v>
      </c>
      <c r="C305" s="24">
        <f>'Microstrip table'!B295</f>
        <v>0.02089296130853991</v>
      </c>
    </row>
    <row r="306" spans="2:3" ht="12.75">
      <c r="B306" s="23">
        <f>'Microstrip table'!K296</f>
        <v>78.41472802665315</v>
      </c>
      <c r="C306" s="24">
        <f>'Microstrip table'!B296</f>
        <v>0.020606299132699523</v>
      </c>
    </row>
    <row r="307" spans="2:3" ht="12.75">
      <c r="B307" s="23">
        <f>'Microstrip table'!K297</f>
        <v>78.73072563512699</v>
      </c>
      <c r="C307" s="24">
        <f>'Microstrip table'!B297</f>
        <v>0.02032357010936174</v>
      </c>
    </row>
    <row r="308" spans="2:3" ht="12.75">
      <c r="B308" s="23">
        <f>'Microstrip table'!K298</f>
        <v>79.04680005120947</v>
      </c>
      <c r="C308" s="24">
        <f>'Microstrip table'!B298</f>
        <v>0.020044720273651142</v>
      </c>
    </row>
    <row r="309" spans="2:3" ht="12.75">
      <c r="B309" s="23">
        <f>'Microstrip table'!K299</f>
        <v>79.36295010033717</v>
      </c>
      <c r="C309" s="24">
        <f>'Microstrip table'!B299</f>
        <v>0.019769696401118142</v>
      </c>
    </row>
    <row r="310" spans="2:3" ht="12.75">
      <c r="B310" s="23">
        <f>'Microstrip table'!K300</f>
        <v>79.67917461947997</v>
      </c>
      <c r="C310" s="24">
        <f>'Microstrip table'!B300</f>
        <v>0.019498445997579994</v>
      </c>
    </row>
    <row r="311" spans="2:3" ht="12.75">
      <c r="B311" s="23">
        <f>'Microstrip table'!K301</f>
        <v>79.99547245696384</v>
      </c>
      <c r="C311" s="24">
        <f>'Microstrip table'!B301</f>
        <v>0.01923091728910113</v>
      </c>
    </row>
    <row r="312" spans="2:3" ht="12.75">
      <c r="B312" s="23">
        <f>'Microstrip table'!K302</f>
        <v>80.31184247230001</v>
      </c>
      <c r="C312" s="24">
        <f>'Microstrip table'!B302</f>
        <v>0.01896705921211101</v>
      </c>
    </row>
    <row r="313" spans="2:3" ht="12.75">
      <c r="B313" s="23">
        <f>'Microstrip table'!K303</f>
        <v>80.62828353601978</v>
      </c>
      <c r="C313" s="24">
        <f>'Microstrip table'!B303</f>
        <v>0.018706821403657557</v>
      </c>
    </row>
    <row r="314" spans="2:3" ht="12.75">
      <c r="B314" s="23">
        <f>'Microstrip table'!K304</f>
        <v>80.94479452951475</v>
      </c>
      <c r="C314" s="24">
        <f>'Microstrip table'!B304</f>
        <v>0.018450154191794292</v>
      </c>
    </row>
    <row r="315" spans="2:3" ht="12.75">
      <c r="B315" s="23">
        <f>'Microstrip table'!K305</f>
        <v>81.26137434488253</v>
      </c>
      <c r="C315" s="24">
        <f>'Microstrip table'!B305</f>
        <v>0.018197008586099395</v>
      </c>
    </row>
    <row r="316" spans="2:3" ht="12.75">
      <c r="B316" s="23">
        <f>'Microstrip table'!K306</f>
        <v>81.57802188477764</v>
      </c>
      <c r="C316" s="24">
        <f>'Microstrip table'!B306</f>
        <v>0.017947336268324832</v>
      </c>
    </row>
    <row r="317" spans="2:3" ht="12.75">
      <c r="B317" s="23">
        <f>'Microstrip table'!K307</f>
        <v>81.89473606226719</v>
      </c>
      <c r="C317" s="24">
        <f>'Microstrip table'!B307</f>
        <v>0.017701089583173783</v>
      </c>
    </row>
    <row r="318" spans="2:3" ht="12.75">
      <c r="B318" s="23">
        <f>'Microstrip table'!K308</f>
        <v>82.21151580069144</v>
      </c>
      <c r="C318" s="24">
        <f>'Microstrip table'!B308</f>
        <v>0.017458221529204614</v>
      </c>
    </row>
    <row r="319" spans="2:3" ht="12.75">
      <c r="B319" s="23">
        <f>'Microstrip table'!K309</f>
        <v>82.52836003352894</v>
      </c>
      <c r="C319" s="24">
        <f>'Microstrip table'!B309</f>
        <v>0.01721868574985965</v>
      </c>
    </row>
    <row r="320" spans="2:3" ht="12.75">
      <c r="B320" s="23">
        <f>'Microstrip table'!K310</f>
        <v>82.84526770426592</v>
      </c>
      <c r="C320" s="24">
        <f>'Microstrip table'!B310</f>
        <v>0.01698243652461703</v>
      </c>
    </row>
    <row r="321" spans="2:3" ht="12.75">
      <c r="B321" s="23">
        <f>'Microstrip table'!K311</f>
        <v>83.16223776627017</v>
      </c>
      <c r="C321" s="24">
        <f>'Microstrip table'!B311</f>
        <v>0.016749428760263967</v>
      </c>
    </row>
    <row r="322" spans="2:3" ht="12.75">
      <c r="B322" s="23">
        <f>'Microstrip table'!K312</f>
        <v>83.4792691826687</v>
      </c>
      <c r="C322" s="24">
        <f>'Microstrip table'!B312</f>
        <v>0.016519617982289746</v>
      </c>
    </row>
    <row r="323" spans="2:3" ht="12.75">
      <c r="B323" s="23">
        <f>'Microstrip table'!K313</f>
        <v>83.79636092622962</v>
      </c>
      <c r="C323" s="24">
        <f>'Microstrip table'!B313</f>
        <v>0.016292960326396825</v>
      </c>
    </row>
    <row r="324" spans="2:3" ht="12.75">
      <c r="B324" s="23">
        <f>'Microstrip table'!K314</f>
        <v>84.11351197924749</v>
      </c>
      <c r="C324" s="24">
        <f>'Microstrip table'!B314</f>
        <v>0.016069412530128377</v>
      </c>
    </row>
    <row r="325" spans="2:3" ht="12.75">
      <c r="B325" s="23">
        <f>'Microstrip table'!K315</f>
        <v>84.43072133343244</v>
      </c>
      <c r="C325" s="24">
        <f>'Microstrip table'!B315</f>
        <v>0.015848931924610742</v>
      </c>
    </row>
    <row r="326" spans="2:3" ht="12.75">
      <c r="B326" s="23">
        <f>'Microstrip table'!K316</f>
        <v>84.74798798980274</v>
      </c>
      <c r="C326" s="24">
        <f>'Microstrip table'!B316</f>
        <v>0.015631476426409153</v>
      </c>
    </row>
    <row r="327" spans="2:3" ht="12.75">
      <c r="B327" s="23">
        <f>'Microstrip table'!K317</f>
        <v>85.06531095858062</v>
      </c>
      <c r="C327" s="24">
        <f>'Microstrip table'!B317</f>
        <v>0.01541700452949521</v>
      </c>
    </row>
    <row r="328" spans="2:3" ht="12.75">
      <c r="B328" s="23">
        <f>'Microstrip table'!K318</f>
        <v>85.38268925909152</v>
      </c>
      <c r="C328" s="24">
        <f>'Microstrip table'!B318</f>
        <v>0.015205475297324576</v>
      </c>
    </row>
    <row r="329" spans="2:3" ht="12.75">
      <c r="B329" s="23">
        <f>'Microstrip table'!K319</f>
        <v>85.70012191966596</v>
      </c>
      <c r="C329" s="24">
        <f>'Microstrip table'!B319</f>
        <v>0.014996848355023358</v>
      </c>
    </row>
    <row r="330" spans="2:3" ht="12.75">
      <c r="B330" s="23">
        <f>'Microstrip table'!K320</f>
        <v>86.01760797754488</v>
      </c>
      <c r="C330" s="24">
        <f>'Microstrip table'!B320</f>
        <v>0.014791083881681702</v>
      </c>
    </row>
    <row r="331" spans="2:3" ht="12.75">
      <c r="B331" s="23">
        <f>'Microstrip table'!K321</f>
        <v>86.33514647878745</v>
      </c>
      <c r="C331" s="24">
        <f>'Microstrip table'!B321</f>
        <v>0.014588142602753115</v>
      </c>
    </row>
    <row r="332" spans="2:3" ht="12.75">
      <c r="B332" s="23">
        <f>'Microstrip table'!K322</f>
        <v>86.65273647818165</v>
      </c>
      <c r="C332" s="24">
        <f>'Microstrip table'!B322</f>
        <v>0.014387985782558088</v>
      </c>
    </row>
    <row r="333" spans="2:3" ht="12.75">
      <c r="B333" s="23">
        <f>'Microstrip table'!K323</f>
        <v>86.97037703915765</v>
      </c>
      <c r="C333" s="24">
        <f>'Microstrip table'!B323</f>
        <v>0.01419057521689056</v>
      </c>
    </row>
    <row r="334" spans="2:3" ht="12.75">
      <c r="B334" s="23">
        <f>'Microstrip table'!K324</f>
        <v>87.28806723370334</v>
      </c>
      <c r="C334" s="24">
        <f>'Microstrip table'!B324</f>
        <v>0.013995873225725822</v>
      </c>
    </row>
    <row r="335" spans="2:3" ht="12.75">
      <c r="B335" s="23">
        <f>'Microstrip table'!K325</f>
        <v>87.60580614228257</v>
      </c>
      <c r="C335" s="24">
        <f>'Microstrip table'!B325</f>
        <v>0.013803842646028493</v>
      </c>
    </row>
    <row r="336" spans="2:3" ht="12.75">
      <c r="B336" s="23">
        <f>'Microstrip table'!K326</f>
        <v>87.9235928537555</v>
      </c>
      <c r="C336" s="24">
        <f>'Microstrip table'!B326</f>
        <v>0.013614446824659149</v>
      </c>
    </row>
    <row r="337" spans="2:3" ht="12.75">
      <c r="B337" s="23">
        <f>'Microstrip table'!K327</f>
        <v>88.24142646530115</v>
      </c>
      <c r="C337" s="24">
        <f>'Microstrip table'!B327</f>
        <v>0.013427649611378292</v>
      </c>
    </row>
    <row r="338" spans="2:3" ht="12.75">
      <c r="B338" s="23">
        <f>'Microstrip table'!K328</f>
        <v>88.55930608234215</v>
      </c>
      <c r="C338" s="24">
        <f>'Microstrip table'!B328</f>
        <v>0.013243415351946303</v>
      </c>
    </row>
    <row r="339" spans="2:3" ht="12.75">
      <c r="B339" s="23">
        <f>'Microstrip table'!K329</f>
        <v>88.87723081847136</v>
      </c>
      <c r="C339" s="24">
        <f>'Microstrip table'!B329</f>
        <v>0.013061708881318076</v>
      </c>
    </row>
    <row r="340" spans="2:3" ht="12.75">
      <c r="B340" s="23">
        <f>'Microstrip table'!K330</f>
        <v>89.1951997953806</v>
      </c>
      <c r="C340" s="24">
        <f>'Microstrip table'!B330</f>
        <v>0.012882495516931004</v>
      </c>
    </row>
    <row r="341" spans="2:3" ht="12.75">
      <c r="B341" s="23">
        <f>'Microstrip table'!K331</f>
        <v>89.51321214279102</v>
      </c>
      <c r="C341" s="24">
        <f>'Microstrip table'!B331</f>
        <v>0.012705741052085084</v>
      </c>
    </row>
    <row r="342" spans="2:3" ht="12.75">
      <c r="B342" s="23">
        <f>'Microstrip table'!K332</f>
        <v>89.83126699838536</v>
      </c>
      <c r="C342" s="24">
        <f>'Microstrip table'!B332</f>
        <v>0.01253141174941383</v>
      </c>
    </row>
    <row r="343" spans="2:3" ht="12.75">
      <c r="B343" s="23">
        <f>'Microstrip table'!K333</f>
        <v>90.14936350774184</v>
      </c>
      <c r="C343" s="24">
        <f>'Microstrip table'!B333</f>
        <v>0.01235947433444478</v>
      </c>
    </row>
    <row r="344" spans="2:3" ht="12.75">
      <c r="B344" s="23">
        <f>'Microstrip table'!K334</f>
        <v>90.46750082426972</v>
      </c>
      <c r="C344" s="24">
        <f>'Microstrip table'!B334</f>
        <v>0.012189895989248344</v>
      </c>
    </row>
    <row r="345" spans="2:3" ht="12.75">
      <c r="B345" s="23">
        <f>'Microstrip table'!K335</f>
        <v>90.78567810914639</v>
      </c>
      <c r="C345" s="24">
        <f>'Microstrip table'!B335</f>
        <v>0.01202264434617381</v>
      </c>
    </row>
    <row r="346" spans="2:3" ht="12.75">
      <c r="B346" s="23">
        <f>'Microstrip table'!K336</f>
        <v>91.10389453125578</v>
      </c>
      <c r="C346" s="24">
        <f>'Microstrip table'!B336</f>
        <v>0.011857687481671287</v>
      </c>
    </row>
    <row r="347" spans="2:3" ht="12.75">
      <c r="B347" s="23">
        <f>'Microstrip table'!K337</f>
        <v>91.42214926712849</v>
      </c>
      <c r="C347" s="24">
        <f>'Microstrip table'!B337</f>
        <v>0.011694993910198398</v>
      </c>
    </row>
    <row r="348" spans="2:3" ht="12.75">
      <c r="B348" s="23">
        <f>'Microstrip table'!K338</f>
        <v>91.74044150088297</v>
      </c>
      <c r="C348" s="24">
        <f>'Microstrip table'!B338</f>
        <v>0.011534532578210615</v>
      </c>
    </row>
    <row r="349" spans="2:3" ht="12.75">
      <c r="B349" s="23">
        <f>'Microstrip table'!K339</f>
        <v>92.05877042416803</v>
      </c>
      <c r="C349" s="24">
        <f>'Microstrip table'!B339</f>
        <v>0.011376272858234004</v>
      </c>
    </row>
    <row r="350" spans="2:3" ht="12.75">
      <c r="B350" s="23">
        <f>'Microstrip table'!K340</f>
        <v>92.37713523610685</v>
      </c>
      <c r="C350" s="24">
        <f>'Microstrip table'!B340</f>
        <v>0.011220184543019334</v>
      </c>
    </row>
    <row r="351" spans="2:3" ht="12.75">
      <c r="B351" s="23">
        <f>'Microstrip table'!K341</f>
        <v>92.69553514324176</v>
      </c>
      <c r="C351" s="24">
        <f>'Microstrip table'!B341</f>
        <v>0.011066237839776366</v>
      </c>
    </row>
    <row r="352" spans="2:3" ht="12.75">
      <c r="B352" s="23">
        <f>'Microstrip table'!K342</f>
        <v>93.01396935948036</v>
      </c>
      <c r="C352" s="24">
        <f>'Microstrip table'!B342</f>
        <v>0.010914403364487272</v>
      </c>
    </row>
    <row r="353" spans="2:3" ht="12.75">
      <c r="B353" s="23">
        <f>'Microstrip table'!K343</f>
        <v>93.33243710604278</v>
      </c>
      <c r="C353" s="24">
        <f>'Microstrip table'!B343</f>
        <v>0.010764652136298057</v>
      </c>
    </row>
    <row r="354" spans="2:3" ht="12.75">
      <c r="B354" s="23">
        <f>'Microstrip table'!K344</f>
        <v>93.65093761140966</v>
      </c>
      <c r="C354" s="24">
        <f>'Microstrip table'!B344</f>
        <v>0.010616955571986959</v>
      </c>
    </row>
    <row r="355" spans="2:3" ht="12.75">
      <c r="B355" s="23">
        <f>'Microstrip table'!K345</f>
        <v>93.96947011127148</v>
      </c>
      <c r="C355" s="24">
        <f>'Microstrip table'!B345</f>
        <v>0.010471285480508711</v>
      </c>
    </row>
    <row r="356" spans="2:3" ht="12.75">
      <c r="B356" s="23">
        <f>'Microstrip table'!K346</f>
        <v>94.28803384847846</v>
      </c>
      <c r="C356" s="24">
        <f>'Microstrip table'!B346</f>
        <v>0.010327614057613694</v>
      </c>
    </row>
    <row r="357" spans="2:3" ht="12.75">
      <c r="B357" s="23">
        <f>'Microstrip table'!K347</f>
        <v>94.60662807299157</v>
      </c>
      <c r="C357" s="24">
        <f>'Microstrip table'!B347</f>
        <v>0.010185913880540892</v>
      </c>
    </row>
    <row r="358" spans="2:3" ht="12.75">
      <c r="B358" s="23">
        <f>'Microstrip table'!K348</f>
        <v>94.92525204183428</v>
      </c>
      <c r="C358" s="24">
        <f>'Microstrip table'!B348</f>
        <v>0.010046157902783676</v>
      </c>
    </row>
    <row r="359" spans="2:3" ht="12.75">
      <c r="B359" s="23">
        <f>'Microstrip table'!K349</f>
        <v>95.24390501904502</v>
      </c>
      <c r="C359" s="24">
        <f>'Microstrip table'!B349</f>
        <v>0.009908319448927403</v>
      </c>
    </row>
    <row r="360" spans="2:3" ht="12.75">
      <c r="B360" s="23">
        <f>'Microstrip table'!K350</f>
        <v>95.5625862756307</v>
      </c>
      <c r="C360" s="24">
        <f>'Microstrip table'!B350</f>
        <v>0.009772372209557836</v>
      </c>
    </row>
    <row r="361" spans="2:3" ht="12.75">
      <c r="B361" s="23">
        <f>'Microstrip table'!K351</f>
        <v>95.88129508952055</v>
      </c>
      <c r="C361" s="24">
        <f>'Microstrip table'!B351</f>
        <v>0.009638290236239437</v>
      </c>
    </row>
    <row r="362" spans="2:3" ht="12.75">
      <c r="B362" s="23">
        <f>'Microstrip table'!K352</f>
        <v>96.2000307455209</v>
      </c>
      <c r="C362" s="24">
        <f>'Microstrip table'!B352</f>
        <v>0.009506047936562548</v>
      </c>
    </row>
    <row r="363" spans="2:3" ht="12.75">
      <c r="B363" s="23">
        <f>'Microstrip table'!K353</f>
        <v>96.51879253527065</v>
      </c>
      <c r="C363" s="24">
        <f>'Microstrip table'!B353</f>
        <v>0.00937562006925854</v>
      </c>
    </row>
    <row r="364" spans="2:3" ht="12.75">
      <c r="B364" s="23">
        <f>'Microstrip table'!K354</f>
        <v>96.83757975719703</v>
      </c>
      <c r="C364" s="24">
        <f>'Microstrip table'!B354</f>
        <v>0.009246981739381965</v>
      </c>
    </row>
    <row r="365" spans="2:3" ht="12.75">
      <c r="B365" s="23">
        <f>'Microstrip table'!K355</f>
        <v>97.15639171647247</v>
      </c>
      <c r="C365" s="24">
        <f>'Microstrip table'!B355</f>
        <v>0.00912010839355884</v>
      </c>
    </row>
    <row r="366" spans="2:3" ht="12.75">
      <c r="B366" s="23">
        <f>'Microstrip table'!K356</f>
        <v>97.47522772497148</v>
      </c>
      <c r="C366" s="24">
        <f>'Microstrip table'!B356</f>
        <v>0.008994975815300097</v>
      </c>
    </row>
    <row r="367" spans="2:3" ht="12.75">
      <c r="B367" s="23">
        <f>'Microstrip table'!K357</f>
        <v>97.79408710122838</v>
      </c>
      <c r="C367" s="24">
        <f>'Microstrip table'!B357</f>
        <v>0.008871560120379356</v>
      </c>
    </row>
    <row r="368" spans="2:3" ht="12.75">
      <c r="B368" s="23">
        <f>'Microstrip table'!K358</f>
        <v>98.11296917039557</v>
      </c>
      <c r="C368" s="24">
        <f>'Microstrip table'!B358</f>
        <v>0.008749837752274111</v>
      </c>
    </row>
    <row r="369" spans="2:3" ht="12.75">
      <c r="B369" s="23">
        <f>'Microstrip table'!K359</f>
        <v>98.43187326420201</v>
      </c>
      <c r="C369" s="24">
        <f>'Microstrip table'!B359</f>
        <v>0.008629785477669457</v>
      </c>
    </row>
    <row r="370" spans="2:3" ht="12.75">
      <c r="B370" s="23">
        <f>'Microstrip table'!K360</f>
        <v>98.75079872091237</v>
      </c>
      <c r="C370" s="24">
        <f>'Microstrip table'!B360</f>
        <v>0.008511380382023521</v>
      </c>
    </row>
    <row r="371" spans="2:3" ht="12.75">
      <c r="B371" s="23">
        <f>'Microstrip table'!K361</f>
        <v>99.06974488528658</v>
      </c>
      <c r="C371" s="24">
        <f>'Microstrip table'!B361</f>
        <v>0.008394599865193733</v>
      </c>
    </row>
    <row r="372" spans="2:3" ht="12.75">
      <c r="B372" s="23">
        <f>'Microstrip table'!K362</f>
        <v>99.38871110853974</v>
      </c>
      <c r="C372" s="24">
        <f>'Microstrip table'!B362</f>
        <v>0.008279421637123103</v>
      </c>
    </row>
    <row r="373" spans="2:3" ht="12.75">
      <c r="B373" s="23">
        <f>'Microstrip table'!K363</f>
        <v>99.70769674830233</v>
      </c>
      <c r="C373" s="24">
        <f>'Microstrip table'!B363</f>
        <v>0.008165823713585688</v>
      </c>
    </row>
    <row r="374" spans="2:3" ht="12.75">
      <c r="B374" s="23">
        <f>'Microstrip table'!K364</f>
        <v>100.02670116858101</v>
      </c>
      <c r="C374" s="24">
        <f>'Microstrip table'!B364</f>
        <v>0.008053784411990433</v>
      </c>
    </row>
    <row r="375" spans="2:3" ht="12.75">
      <c r="B375" s="23">
        <f>'Microstrip table'!K365</f>
        <v>100.34572373971955</v>
      </c>
      <c r="C375" s="24">
        <f>'Microstrip table'!B365</f>
        <v>0.007943282347242585</v>
      </c>
    </row>
    <row r="376" spans="2:3" ht="12.75">
      <c r="B376" s="23">
        <f>'Microstrip table'!K366</f>
        <v>100.66476383836022</v>
      </c>
      <c r="C376" s="24">
        <f>'Microstrip table'!B366</f>
        <v>0.00783429642766189</v>
      </c>
    </row>
    <row r="377" spans="2:3" ht="12.75">
      <c r="B377" s="23">
        <f>'Microstrip table'!K367</f>
        <v>100.98382084740531</v>
      </c>
      <c r="C377" s="24">
        <f>'Microstrip table'!B367</f>
        <v>0.007726805850956798</v>
      </c>
    </row>
    <row r="378" spans="2:3" ht="12.75">
      <c r="B378" s="23">
        <f>'Microstrip table'!K368</f>
        <v>101.30289415597926</v>
      </c>
      <c r="C378" s="24">
        <f>'Microstrip table'!B368</f>
        <v>0.007620790100253898</v>
      </c>
    </row>
    <row r="379" spans="2:3" ht="12.75">
      <c r="B379" s="23">
        <f>'Microstrip table'!K369</f>
        <v>101.6219831593907</v>
      </c>
      <c r="C379" s="24">
        <f>'Microstrip table'!B369</f>
        <v>0.007516228940181835</v>
      </c>
    </row>
    <row r="380" spans="2:3" ht="12.75">
      <c r="B380" s="23">
        <f>'Microstrip table'!K370</f>
        <v>101.94108725909504</v>
      </c>
      <c r="C380" s="24">
        <f>'Microstrip table'!B370</f>
        <v>0.007413102413008958</v>
      </c>
    </row>
    <row r="381" spans="2:3" ht="12.75">
      <c r="B381" s="23">
        <f>'Microstrip table'!K371</f>
        <v>102.26020586265702</v>
      </c>
      <c r="C381" s="24">
        <f>'Microstrip table'!B371</f>
        <v>0.00731139083483396</v>
      </c>
    </row>
    <row r="382" spans="2:3" ht="12.75">
      <c r="B382" s="23">
        <f>'Microstrip table'!K372</f>
        <v>102.57933838371392</v>
      </c>
      <c r="C382" s="24">
        <f>'Microstrip table'!B372</f>
        <v>0.007211074791828784</v>
      </c>
    </row>
    <row r="383" spans="2:3" ht="12.75">
      <c r="B383" s="23">
        <f>'Microstrip table'!K373</f>
        <v>102.89848424193845</v>
      </c>
      <c r="C383" s="24">
        <f>'Microstrip table'!B373</f>
        <v>0.00711213513653308</v>
      </c>
    </row>
    <row r="384" spans="2:3" ht="12.75">
      <c r="B384" s="23">
        <f>'Microstrip table'!K374</f>
        <v>103.21764286300234</v>
      </c>
      <c r="C384" s="24">
        <f>'Microstrip table'!B374</f>
        <v>0.007014552984199505</v>
      </c>
    </row>
    <row r="385" spans="2:3" ht="12.75">
      <c r="B385" s="23">
        <f>'Microstrip table'!K375</f>
        <v>103.53681367853979</v>
      </c>
      <c r="C385" s="24">
        <f>'Microstrip table'!B375</f>
        <v>0.00691830970918916</v>
      </c>
    </row>
    <row r="386" spans="2:3" ht="12.75">
      <c r="B386" s="23">
        <f>'Microstrip table'!K376</f>
        <v>103.85599612611125</v>
      </c>
      <c r="C386" s="24">
        <f>'Microstrip table'!B376</f>
        <v>0.006823386941416493</v>
      </c>
    </row>
    <row r="387" spans="2:3" ht="12.75">
      <c r="B387" s="23">
        <f>'Microstrip table'!K377</f>
        <v>104.17518964916741</v>
      </c>
      <c r="C387" s="24">
        <f>'Microstrip table'!B377</f>
        <v>0.006729766562842977</v>
      </c>
    </row>
    <row r="388" spans="2:3" ht="12.75">
      <c r="B388" s="23">
        <f>'Microstrip table'!K378</f>
        <v>104.49439369701321</v>
      </c>
      <c r="C388" s="24">
        <f>'Microstrip table'!B378</f>
        <v>0.00663743070401889</v>
      </c>
    </row>
    <row r="389" spans="2:3" ht="12.75">
      <c r="B389" s="23">
        <f>'Microstrip table'!K379</f>
        <v>104.8136077247721</v>
      </c>
      <c r="C389" s="24">
        <f>'Microstrip table'!B379</f>
        <v>0.006546361740672553</v>
      </c>
    </row>
    <row r="390" spans="2:3" ht="12.75">
      <c r="B390" s="23">
        <f>'Microstrip table'!K380</f>
        <v>105.13283119335053</v>
      </c>
      <c r="C390" s="24">
        <f>'Microstrip table'!B380</f>
        <v>0.006456542290346361</v>
      </c>
    </row>
    <row r="391" spans="2:3" ht="12.75">
      <c r="B391" s="23">
        <f>'Microstrip table'!K381</f>
        <v>105.45206356940245</v>
      </c>
      <c r="C391" s="24">
        <f>'Microstrip table'!B381</f>
        <v>0.006367955209078966</v>
      </c>
    </row>
    <row r="392" spans="2:3" ht="12.75">
      <c r="B392" s="23">
        <f>'Microstrip table'!K382</f>
        <v>105.7713043252939</v>
      </c>
      <c r="C392" s="24">
        <f>'Microstrip table'!B382</f>
        <v>0.0062805835881329895</v>
      </c>
    </row>
    <row r="393" spans="2:3" ht="12.75">
      <c r="B393" s="23">
        <f>'Microstrip table'!K383</f>
        <v>106.09055293906798</v>
      </c>
      <c r="C393" s="24">
        <f>'Microstrip table'!B383</f>
        <v>0.006194410750767627</v>
      </c>
    </row>
    <row r="394" spans="2:3" ht="12.75">
      <c r="B394" s="23">
        <f>'Microstrip table'!K384</f>
        <v>106.40980889440952</v>
      </c>
      <c r="C394" s="24">
        <f>'Microstrip table'!B384</f>
        <v>0.006109420249055535</v>
      </c>
    </row>
    <row r="395" spans="2:3" ht="12.75">
      <c r="B395" s="23">
        <f>'Microstrip table'!K385</f>
        <v>106.72907168061036</v>
      </c>
      <c r="C395" s="24">
        <f>'Microstrip table'!B385</f>
        <v>0.006025595860743394</v>
      </c>
    </row>
    <row r="396" spans="2:3" ht="12.75">
      <c r="B396" s="23">
        <f>'Microstrip table'!K386</f>
        <v>107.04834079253429</v>
      </c>
      <c r="C396" s="24">
        <f>'Microstrip table'!B386</f>
        <v>0.005942921586155545</v>
      </c>
    </row>
    <row r="397" spans="2:3" ht="12.75">
      <c r="B397" s="23">
        <f>'Microstrip table'!K387</f>
        <v>107.36761573058251</v>
      </c>
      <c r="C397" s="24">
        <f>'Microstrip table'!B387</f>
        <v>0.005861381645140109</v>
      </c>
    </row>
    <row r="398" spans="2:3" ht="12.75">
      <c r="B398" s="23">
        <f>'Microstrip table'!K388</f>
        <v>107.68689600065869</v>
      </c>
      <c r="C398" s="24">
        <f>'Microstrip table'!B388</f>
        <v>0.005780960474057004</v>
      </c>
    </row>
    <row r="399" spans="2:3" ht="12.75">
      <c r="B399" s="23">
        <f>'Microstrip table'!K389</f>
        <v>108.0061811141346</v>
      </c>
      <c r="C399" s="24">
        <f>'Microstrip table'!B389</f>
        <v>0.0057016427228073</v>
      </c>
    </row>
    <row r="400" spans="2:3" ht="12.75">
      <c r="B400" s="23">
        <f>'Microstrip table'!K390</f>
        <v>108.32547058781554</v>
      </c>
      <c r="C400" s="24">
        <f>'Microstrip table'!B390</f>
        <v>0.0056234132519033175</v>
      </c>
    </row>
    <row r="401" spans="2:3" ht="12.75">
      <c r="B401" s="23">
        <f>'Microstrip table'!K391</f>
        <v>108.64476394390593</v>
      </c>
      <c r="C401" s="24">
        <f>'Microstrip table'!B391</f>
        <v>0.005546257129578936</v>
      </c>
    </row>
    <row r="402" spans="2:3" ht="12.75">
      <c r="B402" s="23">
        <f>'Microstrip table'!K392</f>
        <v>108.96406070997507</v>
      </c>
      <c r="C402" s="24">
        <f>'Microstrip table'!B392</f>
        <v>0.005470159628939546</v>
      </c>
    </row>
    <row r="403" spans="2:3" ht="12.75">
      <c r="B403" s="23">
        <f>'Microstrip table'!K393</f>
        <v>109.28336041892277</v>
      </c>
      <c r="C403" s="24">
        <f>'Microstrip table'!B393</f>
        <v>0.005395106225151108</v>
      </c>
    </row>
    <row r="404" spans="2:3" ht="12.75">
      <c r="B404" s="23">
        <f>'Microstrip table'!K394</f>
        <v>109.60266260894531</v>
      </c>
      <c r="C404" s="24">
        <f>'Microstrip table'!B394</f>
        <v>0.005321082592667776</v>
      </c>
    </row>
    <row r="405" spans="2:3" ht="12.75">
      <c r="B405" s="23">
        <f>'Microstrip table'!K395</f>
        <v>109.9219668235012</v>
      </c>
      <c r="C405" s="24">
        <f>'Microstrip table'!B395</f>
        <v>0.0052480746024975615</v>
      </c>
    </row>
    <row r="406" spans="2:3" ht="12.75">
      <c r="B406" s="23">
        <f>'Microstrip table'!K396</f>
        <v>110.24127261127728</v>
      </c>
      <c r="C406" s="24">
        <f>'Microstrip table'!B396</f>
        <v>0.005176068319505514</v>
      </c>
    </row>
    <row r="407" spans="2:3" ht="12.75">
      <c r="B407" s="23">
        <f>'Microstrip table'!K397</f>
        <v>110.5605795261547</v>
      </c>
      <c r="C407" s="24">
        <f>'Microstrip table'!B397</f>
        <v>0.005105049999753902</v>
      </c>
    </row>
    <row r="408" spans="2:3" ht="12.75">
      <c r="B408" s="23">
        <f>'Microstrip table'!K398</f>
        <v>110.87988712717495</v>
      </c>
      <c r="C408" s="24">
        <f>'Microstrip table'!B398</f>
        <v>0.005035006087878889</v>
      </c>
    </row>
    <row r="409" spans="2:3" ht="12.75">
      <c r="B409" s="23">
        <f>'Microstrip table'!K399</f>
        <v>111.19919497850623</v>
      </c>
      <c r="C409" s="24">
        <f>'Microstrip table'!B399</f>
        <v>0.004965923214503203</v>
      </c>
    </row>
    <row r="410" spans="2:3" ht="12.75">
      <c r="B410" s="23">
        <f>'Microstrip table'!K400</f>
        <v>111.51850264940936</v>
      </c>
      <c r="C410" s="24">
        <f>'Microstrip table'!B400</f>
        <v>0.004897788193684306</v>
      </c>
    </row>
    <row r="411" spans="2:3" ht="12.75">
      <c r="B411" s="23">
        <f>'Microstrip table'!K401</f>
        <v>111.83780971420443</v>
      </c>
      <c r="C411" s="24">
        <f>'Microstrip table'!B401</f>
        <v>0.004830588020397572</v>
      </c>
    </row>
    <row r="412" spans="2:3" ht="12.75">
      <c r="B412" s="23">
        <f>'Microstrip table'!K402</f>
        <v>112.15711575223685</v>
      </c>
      <c r="C412" s="24">
        <f>'Microstrip table'!B402</f>
        <v>0.004764309868054004</v>
      </c>
    </row>
    <row r="413" spans="2:3" ht="12.75">
      <c r="B413" s="23">
        <f>'Microstrip table'!K403</f>
        <v>112.47642034784391</v>
      </c>
      <c r="C413" s="24">
        <f>'Microstrip table'!B403</f>
        <v>0.004698941086052003</v>
      </c>
    </row>
    <row r="414" spans="2:3" ht="12.75">
      <c r="B414" s="23">
        <f>'Microstrip table'!K404</f>
        <v>112.79572309032112</v>
      </c>
      <c r="C414" s="24">
        <f>'Microstrip table'!B404</f>
        <v>0.004634469197362731</v>
      </c>
    </row>
    <row r="415" spans="2:3" ht="12.75">
      <c r="B415" s="23">
        <f>'Microstrip table'!K405</f>
        <v>113.11502357388898</v>
      </c>
      <c r="C415" s="24">
        <f>'Microstrip table'!B405</f>
        <v>0.004570881896148603</v>
      </c>
    </row>
    <row r="416" spans="2:3" ht="12.75">
      <c r="B416" s="23">
        <f>'Microstrip table'!K406</f>
        <v>113.43432139765926</v>
      </c>
      <c r="C416" s="24">
        <f>'Microstrip table'!B406</f>
        <v>0.004508167045414456</v>
      </c>
    </row>
    <row r="417" spans="2:3" ht="12.75">
      <c r="B417" s="23">
        <f>'Microstrip table'!K407</f>
        <v>113.7536161656018</v>
      </c>
      <c r="C417" s="24">
        <f>'Microstrip table'!B407</f>
        <v>0.004446312674690943</v>
      </c>
    </row>
    <row r="418" spans="2:3" ht="12.75">
      <c r="B418" s="23">
        <f>'Microstrip table'!K408</f>
        <v>114.07290748651114</v>
      </c>
      <c r="C418" s="24">
        <f>'Microstrip table'!B408</f>
        <v>0.004385306977749715</v>
      </c>
    </row>
    <row r="419" spans="2:3" ht="12.75">
      <c r="B419" s="23">
        <f>'Microstrip table'!K409</f>
        <v>114.3921949739733</v>
      </c>
      <c r="C419" s="24">
        <f>'Microstrip table'!B409</f>
        <v>0.004325138310349946</v>
      </c>
    </row>
    <row r="420" spans="2:3" ht="12.75">
      <c r="B420" s="23">
        <f>'Microstrip table'!K410</f>
        <v>114.71147824633266</v>
      </c>
      <c r="C420" s="24">
        <f>'Microstrip table'!B410</f>
        <v>0.004265795188015787</v>
      </c>
    </row>
    <row r="421" spans="2:3" ht="12.75">
      <c r="B421" s="23">
        <f>'Microstrip table'!K411</f>
        <v>115.03075692665855</v>
      </c>
      <c r="C421" s="24">
        <f>'Microstrip table'!B411</f>
        <v>0.004207266283844303</v>
      </c>
    </row>
    <row r="422" spans="2:3" ht="12.75">
      <c r="B422" s="23">
        <f>'Microstrip table'!K412</f>
        <v>115.35003064271254</v>
      </c>
      <c r="C422" s="24">
        <f>'Microstrip table'!B412</f>
        <v>0.004149540426343494</v>
      </c>
    </row>
    <row r="423" spans="2:3" ht="12.75">
      <c r="B423" s="23">
        <f>'Microstrip table'!K413</f>
        <v>115.6692990269152</v>
      </c>
      <c r="C423" s="24">
        <f>'Microstrip table'!B413</f>
        <v>0.004092606597299975</v>
      </c>
    </row>
    <row r="424" spans="2:3" ht="12.75">
      <c r="B424" s="23">
        <f>'Microstrip table'!K414</f>
        <v>115.98856171631306</v>
      </c>
      <c r="C424" s="24">
        <f>'Microstrip table'!B414</f>
        <v>0.004036453929675918</v>
      </c>
    </row>
    <row r="425" spans="2:3" ht="12.75">
      <c r="B425" s="23">
        <f>'Microstrip table'!K415</f>
        <v>116.30781835254595</v>
      </c>
      <c r="C425" s="24">
        <f>'Microstrip table'!B415</f>
        <v>0.003981071705534842</v>
      </c>
    </row>
    <row r="426" spans="2:3" ht="12.75">
      <c r="B426" s="23">
        <f>'Microstrip table'!K416</f>
        <v>116.6270685818139</v>
      </c>
      <c r="C426" s="24">
        <f>'Microstrip table'!B416</f>
        <v>0.003926449353995869</v>
      </c>
    </row>
    <row r="427" spans="2:3" ht="12.75">
      <c r="B427" s="23">
        <f>'Microstrip table'!K417</f>
        <v>116.94631205484467</v>
      </c>
      <c r="C427" s="24">
        <f>'Microstrip table'!B417</f>
        <v>0.0038725764492160445</v>
      </c>
    </row>
    <row r="428" spans="2:3" ht="12.75">
      <c r="B428" s="23">
        <f>'Microstrip table'!K418</f>
        <v>117.26554842686062</v>
      </c>
      <c r="C428" s="24">
        <f>'Microstrip table'!B418</f>
        <v>0.0038194427084003394</v>
      </c>
    </row>
    <row r="429" spans="2:3" ht="12.75">
      <c r="B429" s="23">
        <f>'Microstrip table'!K419</f>
        <v>117.5847773575464</v>
      </c>
      <c r="C429" s="24">
        <f>'Microstrip table'!B419</f>
        <v>0.003767037989838964</v>
      </c>
    </row>
    <row r="430" spans="2:3" ht="12.75">
      <c r="B430" s="23">
        <f>'Microstrip table'!K420</f>
        <v>117.90399851101625</v>
      </c>
      <c r="C430" s="24">
        <f>'Microstrip table'!B420</f>
        <v>0.003715352290971602</v>
      </c>
    </row>
    <row r="431" spans="2:3" ht="12.75">
      <c r="B431" s="23">
        <f>'Microstrip table'!K421</f>
        <v>118.2232115557814</v>
      </c>
      <c r="C431" s="24">
        <f>'Microstrip table'!B421</f>
        <v>0.003664375746478211</v>
      </c>
    </row>
    <row r="432" spans="2:3" ht="12.75">
      <c r="B432" s="23">
        <f>'Microstrip table'!K422</f>
        <v>118.54241616471768</v>
      </c>
      <c r="C432" s="24">
        <f>'Microstrip table'!B422</f>
        <v>0.0036140986263960124</v>
      </c>
    </row>
    <row r="433" spans="2:3" ht="12.75">
      <c r="B433" s="23">
        <f>'Microstrip table'!K423</f>
        <v>118.86161201503313</v>
      </c>
      <c r="C433" s="24">
        <f>'Microstrip table'!B423</f>
        <v>0.003564511334262323</v>
      </c>
    </row>
    <row r="434" spans="2:3" ht="12.75">
      <c r="B434" s="23">
        <f>'Microstrip table'!K424</f>
        <v>119.18079878823565</v>
      </c>
      <c r="C434" s="24">
        <f>'Microstrip table'!B424</f>
        <v>0.003515604405282863</v>
      </c>
    </row>
    <row r="435" spans="2:3" ht="12.75">
      <c r="B435" s="23">
        <f>'Microstrip table'!K425</f>
        <v>119.49997617010075</v>
      </c>
      <c r="C435" s="24">
        <f>'Microstrip table'!B425</f>
        <v>0.0034673685045251996</v>
      </c>
    </row>
    <row r="436" spans="2:3" ht="12.75">
      <c r="B436" s="23">
        <f>'Microstrip table'!K426</f>
        <v>119.8191438506394</v>
      </c>
      <c r="C436" s="24">
        <f>'Microstrip table'!B426</f>
        <v>0.0034197944251369732</v>
      </c>
    </row>
    <row r="437" spans="2:3" ht="12.75">
      <c r="B437" s="23">
        <f>'Microstrip table'!K427</f>
        <v>120.13830152406591</v>
      </c>
      <c r="C437" s="24">
        <f>'Microstrip table'!B427</f>
        <v>0.0033728730865885746</v>
      </c>
    </row>
    <row r="438" spans="2:3" ht="12.75">
      <c r="B438" s="23">
        <f>'Microstrip table'!K428</f>
        <v>120.45744888876581</v>
      </c>
      <c r="C438" s="24">
        <f>'Microstrip table'!B428</f>
        <v>0.003326595532939932</v>
      </c>
    </row>
    <row r="439" spans="2:3" ht="12.75">
      <c r="B439" s="23">
        <f>'Microstrip table'!K429</f>
        <v>120.7765856472641</v>
      </c>
      <c r="C439" s="24">
        <f>'Microstrip table'!B429</f>
        <v>0.0032809529311310782</v>
      </c>
    </row>
    <row r="440" spans="2:3" ht="12.75">
      <c r="B440" s="23">
        <f>'Microstrip table'!K430</f>
        <v>121.09571150619311</v>
      </c>
      <c r="C440" s="24">
        <f>'Microstrip table'!B430</f>
        <v>0.003235936569296172</v>
      </c>
    </row>
    <row r="441" spans="2:3" ht="12.75">
      <c r="B441" s="23">
        <f>'Microstrip table'!K431</f>
        <v>121.41482617626093</v>
      </c>
      <c r="C441" s="24">
        <f>'Microstrip table'!B431</f>
        <v>0.003191537855100652</v>
      </c>
    </row>
    <row r="442" spans="2:3" ht="12.75">
      <c r="B442" s="23">
        <f>'Microstrip table'!K432</f>
        <v>121.73392937221959</v>
      </c>
      <c r="C442" s="24">
        <f>'Microstrip table'!B432</f>
        <v>0.003147748314101208</v>
      </c>
    </row>
    <row r="443" spans="2:3" ht="12.75">
      <c r="B443" s="23">
        <f>'Microstrip table'!K433</f>
        <v>122.0530208128334</v>
      </c>
      <c r="C443" s="24">
        <f>'Microstrip table'!B433</f>
        <v>0.003104559588128249</v>
      </c>
    </row>
    <row r="444" spans="2:3" ht="12.75">
      <c r="B444" s="23">
        <f>'Microstrip table'!K434</f>
        <v>122.37210022084741</v>
      </c>
      <c r="C444" s="24">
        <f>'Microstrip table'!B434</f>
        <v>0.0030619634336905717</v>
      </c>
    </row>
    <row r="445" spans="2:3" ht="12.75">
      <c r="B445" s="23">
        <f>'Microstrip table'!K435</f>
        <v>122.69116732295606</v>
      </c>
      <c r="C445" s="24">
        <f>'Microstrip table'!B435</f>
        <v>0.003019951720401912</v>
      </c>
    </row>
    <row r="446" spans="2:3" ht="12.75">
      <c r="B446" s="23">
        <f>'Microstrip table'!K436</f>
        <v>123.01022184977164</v>
      </c>
      <c r="C446" s="24">
        <f>'Microstrip table'!B436</f>
        <v>0.0029785164294290865</v>
      </c>
    </row>
    <row r="447" spans="2:3" ht="12.75">
      <c r="B447" s="23">
        <f>'Microstrip table'!K437</f>
        <v>123.32926353579303</v>
      </c>
      <c r="C447" s="24">
        <f>'Microstrip table'!B437</f>
        <v>0.002937649651961429</v>
      </c>
    </row>
    <row r="448" spans="2:3" ht="12.75">
      <c r="B448" s="23">
        <f>'Microstrip table'!K438</f>
        <v>123.64829211937462</v>
      </c>
      <c r="C448" s="24">
        <f>'Microstrip table'!B438</f>
        <v>0.0028973435877012225</v>
      </c>
    </row>
    <row r="449" spans="2:3" ht="12.75">
      <c r="B449" s="23">
        <f>'Microstrip table'!K439</f>
        <v>123.96730734269508</v>
      </c>
      <c r="C449" s="24">
        <f>'Microstrip table'!B439</f>
        <v>0.0028575905433748474</v>
      </c>
    </row>
    <row r="450" spans="2:3" ht="12.75">
      <c r="B450" s="23">
        <f>'Microstrip table'!K440</f>
        <v>124.28630895172637</v>
      </c>
      <c r="C450" s="24">
        <f>'Microstrip table'!B440</f>
        <v>0.0028183829312643555</v>
      </c>
    </row>
    <row r="451" spans="2:3" ht="12.75">
      <c r="B451" s="23">
        <f>'Microstrip table'!K441</f>
        <v>124.60529669620287</v>
      </c>
      <c r="C451" s="24">
        <f>'Microstrip table'!B441</f>
        <v>0.0027797132677591916</v>
      </c>
    </row>
    <row r="452" spans="2:3" ht="12.75">
      <c r="B452" s="23">
        <f>'Microstrip table'!K442</f>
        <v>124.92427032959054</v>
      </c>
      <c r="C452" s="24">
        <f>'Microstrip table'!B442</f>
        <v>0.0027415741719277863</v>
      </c>
    </row>
    <row r="453" spans="2:3" ht="12.75">
      <c r="B453" s="23">
        <f>'Microstrip table'!K443</f>
        <v>125.24322960905613</v>
      </c>
      <c r="C453" s="24">
        <f>'Microstrip table'!B443</f>
        <v>0.0027039583641087486</v>
      </c>
    </row>
    <row r="454" spans="2:3" ht="12.75">
      <c r="B454" s="23">
        <f>'Microstrip table'!K444</f>
        <v>125.56217429543659</v>
      </c>
      <c r="C454" s="24">
        <f>'Microstrip table'!B444</f>
        <v>0.0026668586645213857</v>
      </c>
    </row>
    <row r="455" spans="2:3" ht="12.75">
      <c r="B455" s="23">
        <f>'Microstrip table'!K445</f>
        <v>125.88110415320868</v>
      </c>
      <c r="C455" s="24">
        <f>'Microstrip table'!B445</f>
        <v>0.002630267991895289</v>
      </c>
    </row>
    <row r="456" spans="2:3" ht="12.75">
      <c r="B456" s="23">
        <f>'Microstrip table'!K446</f>
        <v>126.2000189504583</v>
      </c>
      <c r="C456" s="24">
        <f>'Microstrip table'!B446</f>
        <v>0.0025941793621187224</v>
      </c>
    </row>
    <row r="457" spans="2:3" ht="12.75">
      <c r="B457" s="23">
        <f>'Microstrip table'!K447</f>
        <v>126.51891845885041</v>
      </c>
      <c r="C457" s="24">
        <f>'Microstrip table'!B447</f>
        <v>0.002558585886905555</v>
      </c>
    </row>
    <row r="458" spans="2:3" ht="12.75">
      <c r="B458" s="23">
        <f>'Microstrip table'!K448</f>
        <v>126.83780245359864</v>
      </c>
      <c r="C458" s="24">
        <f>'Microstrip table'!B448</f>
        <v>0.002523480772480485</v>
      </c>
    </row>
    <row r="459" spans="2:3" ht="12.75">
      <c r="B459" s="23">
        <f>'Microstrip table'!K449</f>
        <v>127.15667071343529</v>
      </c>
      <c r="C459" s="24">
        <f>'Microstrip table'!B449</f>
        <v>0.0024888573182823026</v>
      </c>
    </row>
    <row r="460" spans="2:3" ht="12.75">
      <c r="B460" s="23">
        <f>'Microstrip table'!K450</f>
        <v>127.4755230205813</v>
      </c>
      <c r="C460" s="24">
        <f>'Microstrip table'!B450</f>
        <v>0.002454708915684943</v>
      </c>
    </row>
    <row r="461" spans="2:3" ht="12.75">
      <c r="B461" s="23">
        <f>'Microstrip table'!K451</f>
        <v>127.79435916071652</v>
      </c>
      <c r="C461" s="24">
        <f>'Microstrip table'!B451</f>
        <v>0.002421029046736092</v>
      </c>
    </row>
    <row r="462" spans="2:3" ht="12.75">
      <c r="B462" s="23">
        <f>'Microstrip table'!K452</f>
        <v>128.11317892294957</v>
      </c>
      <c r="C462" s="24">
        <f>'Microstrip table'!B452</f>
        <v>0.0023878112829130924</v>
      </c>
    </row>
    <row r="463" spans="2:3" ht="12.75">
      <c r="B463" s="23">
        <f>'Microstrip table'!K453</f>
        <v>128.43198209978854</v>
      </c>
      <c r="C463" s="24">
        <f>'Microstrip table'!B453</f>
        <v>0.002355049283895925</v>
      </c>
    </row>
    <row r="464" spans="2:3" ht="12.75">
      <c r="B464" s="23">
        <f>'Microstrip table'!K454</f>
        <v>128.75076848711132</v>
      </c>
      <c r="C464" s="24">
        <f>'Microstrip table'!B454</f>
        <v>0.0023227367963570235</v>
      </c>
    </row>
    <row r="465" spans="2:3" ht="12.75">
      <c r="B465" s="23">
        <f>'Microstrip table'!K455</f>
        <v>129.06953788413622</v>
      </c>
      <c r="C465" s="24">
        <f>'Microstrip table'!B455</f>
        <v>0.0022908676527676904</v>
      </c>
    </row>
    <row r="466" spans="2:3" ht="12.75">
      <c r="B466" s="23">
        <f>'Microstrip table'!K456</f>
        <v>129.38829009339247</v>
      </c>
      <c r="C466" s="24">
        <f>'Microstrip table'!B456</f>
        <v>0.002259435770220896</v>
      </c>
    </row>
    <row r="467" spans="2:3" ht="12.75">
      <c r="B467" s="23">
        <f>'Microstrip table'!K457</f>
        <v>129.70702492069125</v>
      </c>
      <c r="C467" s="24">
        <f>'Microstrip table'!B457</f>
        <v>0.002228435149270223</v>
      </c>
    </row>
    <row r="468" spans="2:3" ht="12.75">
      <c r="B468" s="23">
        <f>'Microstrip table'!K458</f>
        <v>130.02574217509655</v>
      </c>
      <c r="C468" s="24">
        <f>'Microstrip table'!B458</f>
        <v>0.002197859872784745</v>
      </c>
    </row>
    <row r="469" spans="2:3" ht="12.75">
      <c r="B469" s="23">
        <f>'Microstrip table'!K459</f>
        <v>130.34444166889622</v>
      </c>
      <c r="C469" s="24">
        <f>'Microstrip table'!B459</f>
        <v>0.002167704104819616</v>
      </c>
    </row>
    <row r="470" spans="2:3" ht="12.75">
      <c r="B470" s="23">
        <f>'Microstrip table'!K460</f>
        <v>130.66312321757314</v>
      </c>
      <c r="C470" s="24">
        <f>'Microstrip table'!B460</f>
        <v>0.002137962089502154</v>
      </c>
    </row>
    <row r="471" spans="2:3" ht="12.75">
      <c r="B471" s="23">
        <f>'Microstrip table'!K461</f>
        <v>130.98178663977643</v>
      </c>
      <c r="C471" s="24">
        <f>'Microstrip table'!B461</f>
        <v>0.0021086281499332125</v>
      </c>
    </row>
    <row r="472" spans="2:3" ht="12.75">
      <c r="B472" s="23">
        <f>'Microstrip table'!K462</f>
        <v>131.30043175729307</v>
      </c>
      <c r="C472" s="24">
        <f>'Microstrip table'!B462</f>
        <v>0.0020796966871036195</v>
      </c>
    </row>
    <row r="473" spans="2:3" ht="12.75">
      <c r="B473" s="23">
        <f>'Microstrip table'!K463</f>
        <v>131.6190583950193</v>
      </c>
      <c r="C473" s="24">
        <f>'Microstrip table'!B463</f>
        <v>0.00205116217882549</v>
      </c>
    </row>
    <row r="474" spans="2:3" ht="12.75">
      <c r="B474" s="23">
        <f>'Microstrip table'!K464</f>
        <v>131.9376663809322</v>
      </c>
      <c r="C474" s="24">
        <f>'Microstrip table'!B464</f>
        <v>0.0020230191786781973</v>
      </c>
    </row>
    <row r="475" spans="2:3" ht="12.75">
      <c r="B475" s="23">
        <f>'Microstrip table'!K465</f>
        <v>132.25625554606182</v>
      </c>
      <c r="C475" s="24">
        <f>'Microstrip table'!B465</f>
        <v>0.001995262314968806</v>
      </c>
    </row>
    <row r="476" spans="2:3" ht="12.75">
      <c r="B476" s="23">
        <f>'Microstrip table'!K466</f>
        <v>132.5748257244628</v>
      </c>
      <c r="C476" s="24">
        <f>'Microstrip table'!B466</f>
        <v>0.0019678862897067723</v>
      </c>
    </row>
    <row r="477" spans="2:3" ht="12.75">
      <c r="B477" s="23">
        <f>'Microstrip table'!K467</f>
        <v>132.8933767531866</v>
      </c>
      <c r="C477" s="24">
        <f>'Microstrip table'!B467</f>
        <v>0.0019408858775927065</v>
      </c>
    </row>
    <row r="478" spans="2:3" ht="12.75">
      <c r="B478" s="23">
        <f>'Microstrip table'!K468</f>
        <v>133.21190847225364</v>
      </c>
      <c r="C478" s="24">
        <f>'Microstrip table'!B468</f>
        <v>0.001914255925021015</v>
      </c>
    </row>
    <row r="479" spans="2:3" ht="12.75">
      <c r="B479" s="23">
        <f>'Microstrip table'!K469</f>
        <v>133.53042072462557</v>
      </c>
      <c r="C479" s="24">
        <f>'Microstrip table'!B469</f>
        <v>0.0018879913490962236</v>
      </c>
    </row>
    <row r="480" spans="2:3" ht="12.75">
      <c r="B480" s="23">
        <f>'Microstrip table'!K470</f>
        <v>133.84891335617792</v>
      </c>
      <c r="C480" s="24">
        <f>'Microstrip table'!B470</f>
        <v>0.0018620871366627984</v>
      </c>
    </row>
    <row r="481" spans="2:3" ht="12.75">
      <c r="B481" s="23">
        <f>'Microstrip table'!K471</f>
        <v>134.16738621567245</v>
      </c>
      <c r="C481" s="24">
        <f>'Microstrip table'!B471</f>
        <v>0.0018365383433482782</v>
      </c>
    </row>
    <row r="482" spans="2:3" ht="12.75">
      <c r="B482" s="23">
        <f>'Microstrip table'!K472</f>
        <v>134.48583915473017</v>
      </c>
      <c r="C482" s="24">
        <f>'Microstrip table'!B472</f>
        <v>0.0018113400926195351</v>
      </c>
    </row>
    <row r="483" spans="2:3" ht="12.75">
      <c r="B483" s="23">
        <f>'Microstrip table'!K473</f>
        <v>134.80427202780396</v>
      </c>
      <c r="C483" s="24">
        <f>'Microstrip table'!B473</f>
        <v>0.0017864875748519842</v>
      </c>
    </row>
    <row r="484" spans="2:3" ht="12.75">
      <c r="B484" s="23">
        <f>'Microstrip table'!K474</f>
        <v>135.12268469215164</v>
      </c>
      <c r="C484" s="24">
        <f>'Microstrip table'!B474</f>
        <v>0.0017619760464115633</v>
      </c>
    </row>
    <row r="485" spans="2:3" ht="12.75">
      <c r="B485" s="23">
        <f>'Microstrip table'!K475</f>
        <v>135.4410770078092</v>
      </c>
      <c r="C485" s="24">
        <f>'Microstrip table'!B475</f>
        <v>0.0017378008287493103</v>
      </c>
    </row>
    <row r="486" spans="2:3" ht="12.75">
      <c r="B486" s="23">
        <f>'Microstrip table'!K476</f>
        <v>135.759448837564</v>
      </c>
      <c r="C486" s="24">
        <f>'Microstrip table'!B476</f>
        <v>0.001713957307508361</v>
      </c>
    </row>
    <row r="487" spans="2:3" ht="12.75">
      <c r="B487" s="23">
        <f>'Microstrip table'!K477</f>
        <v>136.07780004692833</v>
      </c>
      <c r="C487" s="24">
        <f>'Microstrip table'!B477</f>
        <v>0.0016904409316432004</v>
      </c>
    </row>
    <row r="488" spans="2:3" ht="12.75">
      <c r="B488" s="23">
        <f>'Microstrip table'!K478</f>
        <v>136.39613050411276</v>
      </c>
      <c r="C488" s="24">
        <f>'Microstrip table'!B478</f>
        <v>0.0016672472125509998</v>
      </c>
    </row>
    <row r="489" spans="2:3" ht="12.75">
      <c r="B489" s="23">
        <f>'Microstrip table'!K479</f>
        <v>136.71444008</v>
      </c>
      <c r="C489" s="24">
        <f>'Microstrip table'!B479</f>
        <v>0.0016443717232148694</v>
      </c>
    </row>
    <row r="490" spans="2:3" ht="12.75">
      <c r="B490" s="23">
        <f>'Microstrip table'!K480</f>
        <v>137.0327286481187</v>
      </c>
      <c r="C490" s="24">
        <f>'Microstrip table'!B480</f>
        <v>0.0016218100973588686</v>
      </c>
    </row>
    <row r="491" spans="2:3" ht="12.75">
      <c r="B491" s="23">
        <f>'Microstrip table'!K481</f>
        <v>137.35099608461752</v>
      </c>
      <c r="C491" s="24">
        <f>'Microstrip table'!B481</f>
        <v>0.0015995580286146081</v>
      </c>
    </row>
    <row r="492" spans="2:3" ht="12.75">
      <c r="B492" s="23">
        <f>'Microstrip table'!K482</f>
        <v>137.66924226823912</v>
      </c>
      <c r="C492" s="24">
        <f>'Microstrip table'!B482</f>
        <v>0.0015776112696992885</v>
      </c>
    </row>
    <row r="493" spans="2:3" ht="12.75">
      <c r="B493" s="23">
        <f>'Microstrip table'!K483</f>
        <v>137.98746708029455</v>
      </c>
      <c r="C493" s="24">
        <f>'Microstrip table'!B483</f>
        <v>0.0015559656316050151</v>
      </c>
    </row>
    <row r="494" spans="2:3" ht="12.75">
      <c r="B494" s="23">
        <f>'Microstrip table'!K484</f>
        <v>138.30567040463768</v>
      </c>
      <c r="C494" s="24">
        <f>'Microstrip table'!B484</f>
        <v>0.0015346169827992358</v>
      </c>
    </row>
    <row r="495" spans="2:3" ht="12.75">
      <c r="B495" s="23">
        <f>'Microstrip table'!K485</f>
        <v>138.62385212763976</v>
      </c>
      <c r="C495" s="24">
        <f>'Microstrip table'!B485</f>
        <v>0.0015135612484361504</v>
      </c>
    </row>
    <row r="496" spans="2:3" ht="12.75">
      <c r="B496" s="23">
        <f>'Microstrip table'!K486</f>
        <v>138.94201213816402</v>
      </c>
      <c r="C496" s="24">
        <f>'Microstrip table'!B486</f>
        <v>0.001492794409578939</v>
      </c>
    </row>
    <row r="497" spans="2:3" ht="12.75">
      <c r="B497" s="23">
        <f>'Microstrip table'!K487</f>
        <v>139.26015032754069</v>
      </c>
      <c r="C497" s="24">
        <f>'Microstrip table'!B487</f>
        <v>0.0014723125024326625</v>
      </c>
    </row>
    <row r="498" spans="2:3" ht="12.75">
      <c r="B498" s="23">
        <f>'Microstrip table'!K488</f>
        <v>139.57826658954198</v>
      </c>
      <c r="C498" s="24">
        <f>'Microstrip table'!B488</f>
        <v>0.0014521116175876866</v>
      </c>
    </row>
    <row r="499" spans="2:3" ht="12.75">
      <c r="B499" s="23">
        <f>'Microstrip table'!K489</f>
        <v>139.8963608203571</v>
      </c>
      <c r="C499" s="24">
        <f>'Microstrip table'!B489</f>
        <v>0.0014321878992734885</v>
      </c>
    </row>
    <row r="500" spans="2:3" ht="12.75">
      <c r="B500" s="23">
        <f>'Microstrip table'!K490</f>
        <v>140.2144329185678</v>
      </c>
      <c r="C500" s="24">
        <f>'Microstrip table'!B490</f>
        <v>0.0014125375446227</v>
      </c>
    </row>
    <row r="501" spans="2:3" ht="12.75">
      <c r="B501" s="23">
        <f>'Microstrip table'!K491</f>
        <v>140.5324827851236</v>
      </c>
      <c r="C501" s="24">
        <f>'Microstrip table'!B491</f>
        <v>0.0013931568029452493</v>
      </c>
    </row>
    <row r="502" spans="2:3" ht="12.75">
      <c r="B502" s="23">
        <f>'Microstrip table'!K492</f>
        <v>140.85051032331754</v>
      </c>
      <c r="C502" s="24">
        <f>'Microstrip table'!B492</f>
        <v>0.0013740419750124622</v>
      </c>
    </row>
    <row r="503" spans="2:3" ht="12.75">
      <c r="B503" s="23">
        <f>'Microstrip table'!K493</f>
        <v>141.16851543876186</v>
      </c>
      <c r="C503" s="24">
        <f>'Microstrip table'!B493</f>
        <v>0.0013551894123509836</v>
      </c>
    </row>
    <row r="504" spans="2:3" ht="12.75">
      <c r="B504" s="23">
        <f>'Microstrip table'!K494</f>
        <v>141.48649803936388</v>
      </c>
      <c r="C504" s="24">
        <f>'Microstrip table'!B494</f>
        <v>0.0013365955165463904</v>
      </c>
    </row>
    <row r="505" spans="2:3" ht="12.75">
      <c r="B505" s="23">
        <f>'Microstrip table'!K495</f>
        <v>141.8044580353022</v>
      </c>
      <c r="C505" s="24">
        <f>'Microstrip table'!B495</f>
        <v>0.001318256738556356</v>
      </c>
    </row>
    <row r="506" spans="2:3" ht="12.75">
      <c r="B506" s="23">
        <f>'Microstrip table'!K496</f>
        <v>142.12239533900262</v>
      </c>
      <c r="C506" s="24">
        <f>'Microstrip table'!B496</f>
        <v>0.0013001695780332397</v>
      </c>
    </row>
    <row r="507" spans="2:3" ht="12.75">
      <c r="B507" s="23">
        <f>'Microstrip table'!K497</f>
        <v>142.44030986511478</v>
      </c>
      <c r="C507" s="24">
        <f>'Microstrip table'!B497</f>
        <v>0.0012823305826559716</v>
      </c>
    </row>
    <row r="508" spans="2:3" ht="12.75">
      <c r="B508" s="23">
        <f>'Microstrip table'!K498</f>
        <v>142.75820153048846</v>
      </c>
      <c r="C508" s="24">
        <f>'Microstrip table'!B498</f>
        <v>0.001264736347471102</v>
      </c>
    </row>
    <row r="509" spans="2:3" ht="12.75">
      <c r="B509" s="23">
        <f>'Microstrip table'!K499</f>
        <v>143.0760702541504</v>
      </c>
      <c r="C509" s="24">
        <f>'Microstrip table'!B499</f>
        <v>0.0012473835142428943</v>
      </c>
    </row>
    <row r="510" spans="2:3" ht="12.75">
      <c r="B510" s="23">
        <f>'Microstrip table'!K500</f>
        <v>143.39391595728094</v>
      </c>
      <c r="C510" s="24">
        <f>'Microstrip table'!B500</f>
        <v>0.0012302687708123333</v>
      </c>
    </row>
    <row r="511" spans="2:3" ht="12.75">
      <c r="B511" s="23">
        <f>'Microstrip table'!K501</f>
        <v>143.71173856319106</v>
      </c>
      <c r="C511" s="24">
        <f>'Microstrip table'!B501</f>
        <v>0.0012133888504649295</v>
      </c>
    </row>
    <row r="512" spans="2:3" ht="12.75">
      <c r="B512" s="23">
        <f>'Microstrip table'!K502</f>
        <v>144.02953799729943</v>
      </c>
      <c r="C512" s="24">
        <f>'Microstrip table'!B502</f>
        <v>0.0011967405313071963</v>
      </c>
    </row>
    <row r="513" spans="2:3" ht="12.75">
      <c r="B513" s="23">
        <f>'Microstrip table'!K503</f>
        <v>144.34731418710973</v>
      </c>
      <c r="C513" s="24">
        <f>'Microstrip table'!B503</f>
        <v>0.001180320635651683</v>
      </c>
    </row>
    <row r="514" spans="2:3" ht="12.75">
      <c r="B514" s="23">
        <f>'Microstrip table'!K504</f>
        <v>144.66506706218803</v>
      </c>
      <c r="C514" s="24">
        <f>'Microstrip table'!B504</f>
        <v>0.0011641260294104454</v>
      </c>
    </row>
    <row r="515" spans="2:3" ht="12.75">
      <c r="B515" s="23">
        <f>'Microstrip table'!K505</f>
        <v>144.98279655414035</v>
      </c>
      <c r="C515" s="24">
        <f>'Microstrip table'!B505</f>
        <v>0.0011481536214968373</v>
      </c>
    </row>
    <row r="516" spans="2:3" ht="12.75">
      <c r="B516" s="23">
        <f>'Microstrip table'!K506</f>
        <v>145.30050259659038</v>
      </c>
      <c r="C516" s="24">
        <f>'Microstrip table'!B506</f>
        <v>0.0011324003632355122</v>
      </c>
    </row>
    <row r="517" spans="2:3" ht="12.75">
      <c r="B517" s="23">
        <f>'Microstrip table'!K507</f>
        <v>145.61818512515717</v>
      </c>
      <c r="C517" s="24">
        <f>'Microstrip table'!B507</f>
        <v>0.0011168632477805169</v>
      </c>
    </row>
    <row r="518" spans="2:3" ht="12.75">
      <c r="B518" s="23">
        <f>'Microstrip table'!K508</f>
        <v>145.9358440774335</v>
      </c>
      <c r="C518" s="24">
        <f>'Microstrip table'!B508</f>
        <v>0.0011015393095413712</v>
      </c>
    </row>
    <row r="519" spans="2:3" ht="12.75">
      <c r="B519" s="23">
        <f>'Microstrip table'!K509</f>
        <v>146.25347939296373</v>
      </c>
      <c r="C519" s="24">
        <f>'Microstrip table'!B509</f>
        <v>0.0010864256236170222</v>
      </c>
    </row>
    <row r="520" spans="2:3" ht="12.75">
      <c r="B520" s="23">
        <f>'Microstrip table'!K510</f>
        <v>146.5710910132222</v>
      </c>
      <c r="C520" s="24">
        <f>'Microstrip table'!B510</f>
        <v>0.0010715193052375637</v>
      </c>
    </row>
    <row r="521" spans="2:3" ht="12.75">
      <c r="B521" s="23">
        <f>'Microstrip table'!K511</f>
        <v>146.88867888159177</v>
      </c>
      <c r="C521" s="24">
        <f>'Microstrip table'!B511</f>
        <v>0.0010568175092136162</v>
      </c>
    </row>
    <row r="522" spans="2:3" ht="12.75">
      <c r="B522" s="23">
        <f>'Microstrip table'!K512</f>
        <v>147.20624294334237</v>
      </c>
      <c r="C522" s="24">
        <f>'Microstrip table'!B512</f>
        <v>0.0010423174293932623</v>
      </c>
    </row>
    <row r="523" spans="2:3" ht="12.75">
      <c r="B523" s="23">
        <f>'Microstrip table'!K513</f>
        <v>147.52378314560977</v>
      </c>
      <c r="C523" s="24">
        <f>'Microstrip table'!B513</f>
        <v>0.0010280162981264323</v>
      </c>
    </row>
    <row r="524" spans="2:3" ht="12.75">
      <c r="B524" s="23">
        <f>'Microstrip table'!K514</f>
        <v>147.84129943737452</v>
      </c>
      <c r="C524" s="24">
        <f>'Microstrip table'!B514</f>
        <v>0.0010139113857366387</v>
      </c>
    </row>
    <row r="525" spans="2:3" ht="12.75">
      <c r="B525" s="23">
        <f>'Microstrip table'!K515</f>
        <v>148.158791769441</v>
      </c>
      <c r="C525" s="24">
        <f>'Microstrip table'!B515</f>
        <v>0.00099999999999996</v>
      </c>
    </row>
  </sheetData>
  <dataValidations count="1">
    <dataValidation type="list" allowBlank="1" showInputMessage="1" showErrorMessage="1" sqref="C9">
      <formula1>$G$6:$G$7</formula1>
    </dataValidation>
  </dataValidation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N519"/>
  <sheetViews>
    <sheetView workbookViewId="0" topLeftCell="A194">
      <selection activeCell="A15" sqref="A15"/>
    </sheetView>
  </sheetViews>
  <sheetFormatPr defaultColWidth="9.140625" defaultRowHeight="12.75"/>
  <cols>
    <col min="1" max="1" width="9.140625" style="3" customWidth="1"/>
    <col min="2" max="2" width="9.140625" style="2" customWidth="1"/>
    <col min="3" max="4" width="9.140625" style="3" customWidth="1"/>
    <col min="5" max="7" width="13.7109375" style="3" customWidth="1"/>
    <col min="8" max="10" width="13.57421875" style="4" customWidth="1"/>
    <col min="11" max="11" width="12.28125" style="4" customWidth="1"/>
    <col min="12" max="12" width="9.140625" style="3" customWidth="1"/>
    <col min="13" max="13" width="11.57421875" style="3" customWidth="1"/>
    <col min="14" max="16384" width="9.140625" style="3" customWidth="1"/>
  </cols>
  <sheetData>
    <row r="1" ht="12.75">
      <c r="A1" s="1" t="s">
        <v>0</v>
      </c>
    </row>
    <row r="2" ht="12.75">
      <c r="A2" s="1" t="s">
        <v>25</v>
      </c>
    </row>
    <row r="3" ht="12.75">
      <c r="A3" s="1" t="s">
        <v>1</v>
      </c>
    </row>
    <row r="4" spans="3:4" ht="12.75">
      <c r="C4" s="5"/>
      <c r="D4" s="5"/>
    </row>
    <row r="5" spans="3:4" ht="12.75">
      <c r="C5" s="5"/>
      <c r="D5" s="5"/>
    </row>
    <row r="6" ht="12.75">
      <c r="D6" s="5"/>
    </row>
    <row r="7" ht="12.75">
      <c r="D7" s="5"/>
    </row>
    <row r="8" spans="3:9" ht="12.75">
      <c r="C8" s="5"/>
      <c r="D8" s="5"/>
      <c r="I8" s="7"/>
    </row>
    <row r="9" spans="3:10" ht="18">
      <c r="C9" s="5"/>
      <c r="D9" s="5"/>
      <c r="E9" s="3" t="s">
        <v>7</v>
      </c>
      <c r="F9" s="8">
        <f>'Enter data'!C10/100</f>
        <v>0.001</v>
      </c>
      <c r="G9" s="5" t="str">
        <f>'Enter data'!D10</f>
        <v>mm</v>
      </c>
      <c r="I9" s="9"/>
      <c r="J9" s="10"/>
    </row>
    <row r="10" spans="5:10" ht="12.75">
      <c r="E10" s="3" t="s">
        <v>8</v>
      </c>
      <c r="F10" s="12">
        <f>10*'Enter data'!C10</f>
        <v>1</v>
      </c>
      <c r="G10" s="5" t="str">
        <f>'Enter data'!D10</f>
        <v>mm</v>
      </c>
      <c r="J10" s="10"/>
    </row>
    <row r="11" spans="5:6" ht="12.75">
      <c r="E11" s="3" t="s">
        <v>9</v>
      </c>
      <c r="F11" s="3">
        <f>(F10/F9)^0.002</f>
        <v>1.0139113857366795</v>
      </c>
    </row>
    <row r="13" spans="1:14" ht="18">
      <c r="A13" s="3" t="s">
        <v>18</v>
      </c>
      <c r="B13" s="14" t="s">
        <v>10</v>
      </c>
      <c r="C13" s="15" t="s">
        <v>6</v>
      </c>
      <c r="D13" s="5" t="s">
        <v>11</v>
      </c>
      <c r="E13" s="5" t="s">
        <v>12</v>
      </c>
      <c r="F13" s="9" t="s">
        <v>19</v>
      </c>
      <c r="G13" s="5"/>
      <c r="H13" s="4" t="s">
        <v>20</v>
      </c>
      <c r="I13" s="11" t="s">
        <v>13</v>
      </c>
      <c r="J13" s="11" t="s">
        <v>13</v>
      </c>
      <c r="K13" s="4" t="s">
        <v>14</v>
      </c>
      <c r="L13" s="5" t="s">
        <v>21</v>
      </c>
      <c r="M13" s="5" t="s">
        <v>22</v>
      </c>
      <c r="N13" s="5" t="s">
        <v>23</v>
      </c>
    </row>
    <row r="14" spans="1:14" ht="12.75">
      <c r="A14" s="5" t="s">
        <v>15</v>
      </c>
      <c r="B14" s="16" t="str">
        <f>IF('Enter data'!$C$9="e","inches",IF('Enter data'!$C$9="m","mm",0))</f>
        <v>mm</v>
      </c>
      <c r="C14" s="17" t="str">
        <f>IF('Enter data'!$C$9="e","inches",IF('Enter data'!$C$9="m","mm",0))</f>
        <v>mm</v>
      </c>
      <c r="D14" s="11" t="s">
        <v>4</v>
      </c>
      <c r="E14" s="5" t="s">
        <v>15</v>
      </c>
      <c r="F14" s="3" t="s">
        <v>16</v>
      </c>
      <c r="G14" s="3" t="s">
        <v>17</v>
      </c>
      <c r="H14" s="4" t="s">
        <v>15</v>
      </c>
      <c r="I14" s="3" t="s">
        <v>16</v>
      </c>
      <c r="J14" s="3" t="s">
        <v>17</v>
      </c>
      <c r="K14" s="4" t="s">
        <v>24</v>
      </c>
      <c r="L14" s="17" t="str">
        <f>IF('Enter data'!$C$9="e","inches",IF('Enter data'!$C$9="m","mm",0))</f>
        <v>mm</v>
      </c>
      <c r="M14" s="17" t="str">
        <f>IF('Enter data'!$C$9="e","inches",IF('Enter data'!$C$9="m","mm",0))</f>
        <v>mm</v>
      </c>
      <c r="N14" s="17" t="str">
        <f>IF('Enter data'!$C$9="e","inches",IF('Enter data'!$C$9="m","mm",0))</f>
        <v>mm</v>
      </c>
    </row>
    <row r="15" spans="1:14" ht="12.75">
      <c r="A15" s="18">
        <f>'Enter data'!C$6</f>
        <v>12.85</v>
      </c>
      <c r="B15" s="19">
        <f>F10</f>
        <v>1</v>
      </c>
      <c r="C15" s="18">
        <f>'Enter data'!C$10</f>
        <v>0.1</v>
      </c>
      <c r="D15" s="18">
        <v>10</v>
      </c>
      <c r="E15" s="20">
        <f>B15/C15</f>
        <v>10</v>
      </c>
      <c r="F15" s="3">
        <f>(A15+1)/2+(A15-1)/2*((1+12/E15)^-0.5+0.04*(1-E15)^2)</f>
        <v>30.11663418509471</v>
      </c>
      <c r="G15" s="3">
        <f>(A15+1)/2+(A15-1)/2*(1+12/E15)^-0.5</f>
        <v>10.919634185094708</v>
      </c>
      <c r="H15" s="21">
        <f>IF(E15&lt;1,F15,G15)</f>
        <v>10.919634185094708</v>
      </c>
      <c r="I15" s="13">
        <f>60/F15^0.5*LN(8/E15+0.25*E15)</f>
        <v>13.053415398461114</v>
      </c>
      <c r="J15" s="4">
        <f>120*3.14159/(G15^0.5*(E15+1.393+0.667*LN(E15+1.444)))</f>
        <v>8.76306636863361</v>
      </c>
      <c r="K15" s="21">
        <f>IF($E15&lt;1,I15,J15)</f>
        <v>8.76306636863361</v>
      </c>
      <c r="L15" s="20">
        <f>299.79/D15*'Enter data'!H$9/H15^0.5</f>
        <v>9.072210059613848</v>
      </c>
      <c r="M15" s="20">
        <f aca="true" t="shared" si="0" ref="M15:N34">L15/2</f>
        <v>4.536105029806924</v>
      </c>
      <c r="N15" s="20">
        <f t="shared" si="0"/>
        <v>2.268052514903462</v>
      </c>
    </row>
    <row r="16" spans="1:14" ht="12.75">
      <c r="A16" s="18">
        <f>'Enter data'!C$6</f>
        <v>12.85</v>
      </c>
      <c r="B16" s="19">
        <f>B15/F$11</f>
        <v>0.9862794856312104</v>
      </c>
      <c r="C16" s="18">
        <f>'Enter data'!C$10</f>
        <v>0.1</v>
      </c>
      <c r="D16" s="18">
        <v>10</v>
      </c>
      <c r="E16" s="20">
        <f>B16/C16</f>
        <v>9.862794856312103</v>
      </c>
      <c r="F16" s="3">
        <f>(A16+1)/2+(A16-1)/2*((1+12/E16)^-0.5+0.04*(1-E16)^2)</f>
        <v>29.520708637135144</v>
      </c>
      <c r="G16" s="3">
        <f>(A16+1)/2+(A16-1)/2*(1+12/E16)^-0.5</f>
        <v>10.90456419551301</v>
      </c>
      <c r="H16" s="21">
        <f>IF(E16&lt;1,F16,G16)</f>
        <v>10.90456419551301</v>
      </c>
      <c r="I16" s="13">
        <f>60/F16^0.5*LN(8/E16+0.25*E16)</f>
        <v>13.106693571544746</v>
      </c>
      <c r="J16" s="4">
        <f>120*3.14159/(G16^0.5*(E16+1.393+0.667*LN(E16+1.444)))</f>
        <v>8.868060234715017</v>
      </c>
      <c r="K16" s="21">
        <f>IF($E16&lt;1,I16,J16)</f>
        <v>8.868060234715017</v>
      </c>
      <c r="L16" s="20">
        <f>299.79/D16*'Enter data'!H$9/H16^0.5</f>
        <v>9.07847674324766</v>
      </c>
      <c r="M16" s="20">
        <f t="shared" si="0"/>
        <v>4.53923837162383</v>
      </c>
      <c r="N16" s="20">
        <f t="shared" si="0"/>
        <v>2.269619185811915</v>
      </c>
    </row>
    <row r="17" spans="1:14" ht="12.75">
      <c r="A17" s="18">
        <f>'Enter data'!C$6</f>
        <v>12.85</v>
      </c>
      <c r="B17" s="19">
        <f>B16/F$11</f>
        <v>0.9727472237769649</v>
      </c>
      <c r="C17" s="18">
        <f>'Enter data'!C$10</f>
        <v>0.1</v>
      </c>
      <c r="D17" s="18">
        <v>10</v>
      </c>
      <c r="E17" s="20">
        <f>B17/C17</f>
        <v>9.727472237769648</v>
      </c>
      <c r="F17" s="3">
        <f>(A17+1)/2+(A17-1)/2*((1+12/E17)^-0.5+0.04*(1-E17)^2)</f>
        <v>28.941456259330838</v>
      </c>
      <c r="G17" s="3">
        <f>(A17+1)/2+(A17-1)/2*(1+12/E17)^-0.5</f>
        <v>10.88945737566437</v>
      </c>
      <c r="H17" s="21">
        <f>IF(E17&lt;1,F17,G17)</f>
        <v>10.88945737566437</v>
      </c>
      <c r="I17" s="13">
        <f>60/F17^0.5*LN(8/E17+0.25*E17)</f>
        <v>13.16020147007226</v>
      </c>
      <c r="J17" s="4">
        <f>120*3.14159/(G17^0.5*(E17+1.393+0.667*LN(E17+1.444)))</f>
        <v>8.97414114291828</v>
      </c>
      <c r="K17" s="21">
        <f>IF($E17&lt;1,I17,J17)</f>
        <v>8.97414114291828</v>
      </c>
      <c r="L17" s="20">
        <f>299.79/D17*'Enter data'!H$9/H17^0.5</f>
        <v>9.084771794291493</v>
      </c>
      <c r="M17" s="20">
        <f t="shared" si="0"/>
        <v>4.5423858971457465</v>
      </c>
      <c r="N17" s="20">
        <f t="shared" si="0"/>
        <v>2.2711929485728732</v>
      </c>
    </row>
    <row r="18" spans="1:14" ht="12.75">
      <c r="A18" s="18">
        <f>'Enter data'!C$6</f>
        <v>12.85</v>
      </c>
      <c r="B18" s="19">
        <f>B17/F$11</f>
        <v>0.9594006315159328</v>
      </c>
      <c r="C18" s="18">
        <f>'Enter data'!C$10</f>
        <v>0.1</v>
      </c>
      <c r="D18" s="18">
        <v>10</v>
      </c>
      <c r="E18" s="20">
        <f>B18/C18</f>
        <v>9.594006315159328</v>
      </c>
      <c r="F18" s="3">
        <f>(A18+1)/2+(A18-1)/2*((1+12/E18)^-0.5+0.04*(1-E18)^2)</f>
        <v>28.378410565472326</v>
      </c>
      <c r="G18" s="3">
        <f>(A18+1)/2+(A18-1)/2*(1+12/E18)^-0.5</f>
        <v>10.874314708307699</v>
      </c>
      <c r="H18" s="21">
        <f>IF(E18&lt;1,F18,G18)</f>
        <v>10.874314708307699</v>
      </c>
      <c r="I18" s="13">
        <f>60/F18^0.5*LN(8/E18+0.25*E18)</f>
        <v>13.213972326493831</v>
      </c>
      <c r="J18" s="4">
        <f>120*3.14159/(G18^0.5*(E18+1.393+0.667*LN(E18+1.444)))</f>
        <v>9.081316538300364</v>
      </c>
      <c r="K18" s="21">
        <f>IF($E18&lt;1,I18,J18)</f>
        <v>9.081316538300364</v>
      </c>
      <c r="L18" s="20">
        <f>299.79/D18*'Enter data'!H$9/H18^0.5</f>
        <v>9.091094943058419</v>
      </c>
      <c r="M18" s="20">
        <f t="shared" si="0"/>
        <v>4.5455474715292095</v>
      </c>
      <c r="N18" s="20">
        <f t="shared" si="0"/>
        <v>2.2727737357646047</v>
      </c>
    </row>
    <row r="19" spans="1:14" ht="12.75">
      <c r="A19" s="18">
        <f>'Enter data'!C$6</f>
        <v>12.85</v>
      </c>
      <c r="B19" s="19">
        <f>B18/F$11</f>
        <v>0.9462371613657926</v>
      </c>
      <c r="C19" s="18">
        <f>'Enter data'!C$10</f>
        <v>0.1</v>
      </c>
      <c r="D19" s="18">
        <v>10</v>
      </c>
      <c r="E19" s="20">
        <f>B19/C19</f>
        <v>9.462371613657925</v>
      </c>
      <c r="F19" s="3">
        <f>(A19+1)/2+(A19-1)/2*((1+12/E19)^-0.5+0.04*(1-E19)^2)</f>
        <v>27.831117980717792</v>
      </c>
      <c r="G19" s="3">
        <f>(A19+1)/2+(A19-1)/2*(1+12/E19)^-0.5</f>
        <v>10.859137182066299</v>
      </c>
      <c r="H19" s="21">
        <f>IF(E19&lt;1,F19,G19)</f>
        <v>10.859137182066299</v>
      </c>
      <c r="I19" s="13">
        <f>60/F19^0.5*LN(8/E19+0.25*E19)</f>
        <v>13.26804050136945</v>
      </c>
      <c r="J19" s="4">
        <f>120*3.14159/(G19^0.5*(E19+1.393+0.667*LN(E19+1.444)))</f>
        <v>9.18959383248971</v>
      </c>
      <c r="K19" s="21">
        <f>IF($E19&lt;1,I19,J19)</f>
        <v>9.18959383248971</v>
      </c>
      <c r="L19" s="20">
        <f>299.79/D19*'Enter data'!H$9/H19^0.5</f>
        <v>9.097445915081117</v>
      </c>
      <c r="M19" s="20">
        <f t="shared" si="0"/>
        <v>4.5487229575405586</v>
      </c>
      <c r="N19" s="20">
        <f t="shared" si="0"/>
        <v>2.2743614787702793</v>
      </c>
    </row>
    <row r="20" spans="1:14" ht="12.75">
      <c r="A20" s="18">
        <f>'Enter data'!C$6</f>
        <v>12.85</v>
      </c>
      <c r="B20" s="19">
        <f>B19/F$11</f>
        <v>0.9332543007969906</v>
      </c>
      <c r="C20" s="18">
        <f>'Enter data'!C$10</f>
        <v>0.1</v>
      </c>
      <c r="D20" s="18">
        <v>10</v>
      </c>
      <c r="E20" s="20">
        <f>B20/C20</f>
        <v>9.332543007969905</v>
      </c>
      <c r="F20" s="3">
        <f>(A20+1)/2+(A20-1)/2*((1+12/E20)^-0.5+0.04*(1-E20)^2)</f>
        <v>27.29913748730292</v>
      </c>
      <c r="G20" s="3">
        <f>(A20+1)/2+(A20-1)/2*(1+12/E20)^-0.5</f>
        <v>10.843925791121567</v>
      </c>
      <c r="H20" s="21">
        <f>IF(E20&lt;1,F20,G20)</f>
        <v>10.843925791121567</v>
      </c>
      <c r="I20" s="13">
        <f>60/F20^0.5*LN(8/E20+0.25*E20)</f>
        <v>13.32244146092003</v>
      </c>
      <c r="J20" s="4">
        <f>120*3.14159/(G20^0.5*(E20+1.393+0.667*LN(E20+1.444)))</f>
        <v>9.298980401449723</v>
      </c>
      <c r="K20" s="21">
        <f>IF($E20&lt;1,I20,J20)</f>
        <v>9.298980401449723</v>
      </c>
      <c r="L20" s="20">
        <f>299.79/D20*'Enter data'!H$9/H20^0.5</f>
        <v>9.103824431175179</v>
      </c>
      <c r="M20" s="20">
        <f t="shared" si="0"/>
        <v>4.551912215587589</v>
      </c>
      <c r="N20" s="20">
        <f t="shared" si="0"/>
        <v>2.2759561077937946</v>
      </c>
    </row>
    <row r="21" spans="1:14" ht="12.75">
      <c r="A21" s="18">
        <f>'Enter data'!C$6</f>
        <v>12.85</v>
      </c>
      <c r="B21" s="19">
        <f>B20/F$11</f>
        <v>0.9204495717531708</v>
      </c>
      <c r="C21" s="18">
        <f>'Enter data'!C$10</f>
        <v>0.1</v>
      </c>
      <c r="D21" s="18">
        <v>10</v>
      </c>
      <c r="E21" s="20">
        <f>B21/C21</f>
        <v>9.204495717531707</v>
      </c>
      <c r="F21" s="3">
        <f>(A21+1)/2+(A21-1)/2*((1+12/E21)^-0.5+0.04*(1-E21)^2)</f>
        <v>26.78204027992689</v>
      </c>
      <c r="G21" s="3">
        <f>(A21+1)/2+(A21-1)/2*(1+12/E21)^-0.5</f>
        <v>10.828681534904808</v>
      </c>
      <c r="H21" s="21">
        <f>IF(E21&lt;1,F21,G21)</f>
        <v>10.828681534904808</v>
      </c>
      <c r="I21" s="13">
        <f>60/F21^0.5*LN(8/E21+0.25*E21)</f>
        <v>13.377211751383213</v>
      </c>
      <c r="J21" s="4">
        <f>120*3.14159/(G21^0.5*(E21+1.393+0.667*LN(E21+1.444)))</f>
        <v>9.409483583207695</v>
      </c>
      <c r="K21" s="21">
        <f>IF($E21&lt;1,I21,J21)</f>
        <v>9.409483583207695</v>
      </c>
      <c r="L21" s="20">
        <f>299.79/D21*'Enter data'!H$9/H21^0.5</f>
        <v>9.110230207504362</v>
      </c>
      <c r="M21" s="20">
        <f t="shared" si="0"/>
        <v>4.555115103752181</v>
      </c>
      <c r="N21" s="20">
        <f t="shared" si="0"/>
        <v>2.2775575518760904</v>
      </c>
    </row>
    <row r="22" spans="1:14" ht="12.75">
      <c r="A22" s="18">
        <f>'Enter data'!C$6</f>
        <v>12.85</v>
      </c>
      <c r="B22" s="19">
        <f>B21/F$11</f>
        <v>0.9078205301781852</v>
      </c>
      <c r="C22" s="18">
        <f>'Enter data'!C$10</f>
        <v>0.1</v>
      </c>
      <c r="D22" s="18">
        <v>10</v>
      </c>
      <c r="E22" s="20">
        <f>B22/C22</f>
        <v>9.078205301781852</v>
      </c>
      <c r="F22" s="3">
        <f>(A22+1)/2+(A22-1)/2*((1+12/E22)^-0.5+0.04*(1-E22)^2)</f>
        <v>26.27940943055085</v>
      </c>
      <c r="G22" s="3">
        <f>(A22+1)/2+(A22-1)/2*(1+12/E22)^-0.5</f>
        <v>10.813405417787319</v>
      </c>
      <c r="H22" s="21">
        <f>IF(E22&lt;1,F22,G22)</f>
        <v>10.813405417787319</v>
      </c>
      <c r="I22" s="13">
        <f>60/F22^0.5*LN(8/E22+0.25*E22)</f>
        <v>13.432388970150697</v>
      </c>
      <c r="J22" s="4">
        <f>120*3.14159/(G22^0.5*(E22+1.393+0.667*LN(E22+1.444)))</f>
        <v>9.521110675549338</v>
      </c>
      <c r="K22" s="21">
        <f>IF($E22&lt;1,I22,J22)</f>
        <v>9.521110675549338</v>
      </c>
      <c r="L22" s="20">
        <f>299.79/D22*'Enter data'!H$9/H22^0.5</f>
        <v>9.116662955647783</v>
      </c>
      <c r="M22" s="20">
        <f t="shared" si="0"/>
        <v>4.5583314778238915</v>
      </c>
      <c r="N22" s="20">
        <f t="shared" si="0"/>
        <v>2.2791657389119457</v>
      </c>
    </row>
    <row r="23" spans="1:14" ht="12.75">
      <c r="A23" s="18">
        <f>'Enter data'!C$6</f>
        <v>12.85</v>
      </c>
      <c r="B23" s="19">
        <f>B22/F$11</f>
        <v>0.8953647655495932</v>
      </c>
      <c r="C23" s="18">
        <f>'Enter data'!C$10</f>
        <v>0.1</v>
      </c>
      <c r="D23" s="18">
        <v>10</v>
      </c>
      <c r="E23" s="20">
        <f>B23/C23</f>
        <v>8.953647655495931</v>
      </c>
      <c r="F23" s="3">
        <f>(A23+1)/2+(A23-1)/2*((1+12/E23)^-0.5+0.04*(1-E23)^2)</f>
        <v>25.79083956235191</v>
      </c>
      <c r="G23" s="3">
        <f>(A23+1)/2+(A23-1)/2*(1+12/E23)^-0.5</f>
        <v>10.798098448769014</v>
      </c>
      <c r="H23" s="21">
        <f>IF(E23&lt;1,F23,G23)</f>
        <v>10.798098448769014</v>
      </c>
      <c r="I23" s="13">
        <f>60/F23^0.5*LN(8/E23+0.25*E23)</f>
        <v>13.48801173367685</v>
      </c>
      <c r="J23" s="4">
        <f>120*3.14159/(G23^0.5*(E23+1.393+0.667*LN(E23+1.444)))</f>
        <v>9.633868933678997</v>
      </c>
      <c r="K23" s="21">
        <f>IF($E23&lt;1,I23,J23)</f>
        <v>9.633868933678997</v>
      </c>
      <c r="L23" s="20">
        <f>299.79/D23*'Enter data'!H$9/H23^0.5</f>
        <v>9.123122382668997</v>
      </c>
      <c r="M23" s="20">
        <f t="shared" si="0"/>
        <v>4.561561191334499</v>
      </c>
      <c r="N23" s="20">
        <f t="shared" si="0"/>
        <v>2.2807805956672493</v>
      </c>
    </row>
    <row r="24" spans="1:14" ht="12.75">
      <c r="A24" s="18">
        <f>'Enter data'!C$6</f>
        <v>12.85</v>
      </c>
      <c r="B24" s="19">
        <f>B23/F$11</f>
        <v>0.8830799004185621</v>
      </c>
      <c r="C24" s="18">
        <f>'Enter data'!C$10</f>
        <v>0.1</v>
      </c>
      <c r="D24" s="18">
        <v>10</v>
      </c>
      <c r="E24" s="20">
        <f>B24/C24</f>
        <v>8.83079900418562</v>
      </c>
      <c r="F24" s="3">
        <f>(A24+1)/2+(A24-1)/2*((1+12/E24)^-0.5+0.04*(1-E24)^2)</f>
        <v>25.315936532582995</v>
      </c>
      <c r="G24" s="3">
        <f>(A24+1)/2+(A24-1)/2*(1+12/E24)^-0.5</f>
        <v>10.782761641165777</v>
      </c>
      <c r="H24" s="21">
        <f>IF(E24&lt;1,F24,G24)</f>
        <v>10.782761641165777</v>
      </c>
      <c r="I24" s="13">
        <f>60/F24^0.5*LN(8/E24+0.25*E24)</f>
        <v>13.54411964216148</v>
      </c>
      <c r="J24" s="4">
        <f>120*3.14159/(G24^0.5*(E24+1.393+0.667*LN(E24+1.444)))</f>
        <v>9.747765567845747</v>
      </c>
      <c r="K24" s="21">
        <f>IF($E24&lt;1,I24,J24)</f>
        <v>9.747765567845747</v>
      </c>
      <c r="L24" s="20">
        <f>299.79/D24*'Enter data'!H$9/H24^0.5</f>
        <v>9.129608191186914</v>
      </c>
      <c r="M24" s="20">
        <f t="shared" si="0"/>
        <v>4.564804095593457</v>
      </c>
      <c r="N24" s="20">
        <f t="shared" si="0"/>
        <v>2.2824020477967286</v>
      </c>
    </row>
    <row r="25" spans="1:14" ht="12.75">
      <c r="A25" s="18">
        <f>'Enter data'!C$6</f>
        <v>12.85</v>
      </c>
      <c r="B25" s="19">
        <f>B24/F$11</f>
        <v>0.8709635899560799</v>
      </c>
      <c r="C25" s="18">
        <f>'Enter data'!C$10</f>
        <v>0.1</v>
      </c>
      <c r="D25" s="18">
        <v>10</v>
      </c>
      <c r="E25" s="20">
        <f>B25/C25</f>
        <v>8.709635899560798</v>
      </c>
      <c r="F25" s="3">
        <f>(A25+1)/2+(A25-1)/2*((1+12/E25)^-0.5+0.04*(1-E25)^2)</f>
        <v>24.85431712409556</v>
      </c>
      <c r="G25" s="3">
        <f>(A25+1)/2+(A25-1)/2*(1+12/E25)^-0.5</f>
        <v>10.767396012295755</v>
      </c>
      <c r="H25" s="21">
        <f>IF(E25&lt;1,F25,G25)</f>
        <v>10.767396012295755</v>
      </c>
      <c r="I25" s="13">
        <f>60/F25^0.5*LN(8/E25+0.25*E25)</f>
        <v>13.600753241023224</v>
      </c>
      <c r="J25" s="4">
        <f>120*3.14159/(G25^0.5*(E25+1.393+0.667*LN(E25+1.444)))</f>
        <v>9.862807740935473</v>
      </c>
      <c r="K25" s="21">
        <f>IF($E25&lt;1,I25,J25)</f>
        <v>9.862807740935473</v>
      </c>
      <c r="L25" s="20">
        <f>299.79/D25*'Enter data'!H$9/H25^0.5</f>
        <v>9.136120079448533</v>
      </c>
      <c r="M25" s="20">
        <f t="shared" si="0"/>
        <v>4.5680600397242666</v>
      </c>
      <c r="N25" s="20">
        <f t="shared" si="0"/>
        <v>2.2840300198621333</v>
      </c>
    </row>
    <row r="26" spans="1:14" ht="12.75">
      <c r="A26" s="18">
        <f>'Enter data'!C$6</f>
        <v>12.85</v>
      </c>
      <c r="B26" s="19">
        <f>B25/F$11</f>
        <v>0.8590135215053949</v>
      </c>
      <c r="C26" s="18">
        <f>'Enter data'!C$10</f>
        <v>0.1</v>
      </c>
      <c r="D26" s="18">
        <v>10</v>
      </c>
      <c r="E26" s="20">
        <f>B26/C26</f>
        <v>8.590135215053948</v>
      </c>
      <c r="F26" s="3">
        <f>(A26+1)/2+(A26-1)/2*((1+12/E26)^-0.5+0.04*(1-E26)^2)</f>
        <v>24.405608745288944</v>
      </c>
      <c r="G26" s="3">
        <f>(A26+1)/2+(A26-1)/2*(1+12/E26)^-0.5</f>
        <v>10.75200258316486</v>
      </c>
      <c r="H26" s="21">
        <f>IF(E26&lt;1,F26,G26)</f>
        <v>10.75200258316486</v>
      </c>
      <c r="I26" s="13">
        <f>60/F26^0.5*LN(8/E26+0.25*E26)</f>
        <v>13.657953979194158</v>
      </c>
      <c r="J26" s="4">
        <f>120*3.14159/(G26^0.5*(E26+1.393+0.667*LN(E26+1.444)))</f>
        <v>9.979002566029177</v>
      </c>
      <c r="K26" s="21">
        <f>IF($E26&lt;1,I26,J26)</f>
        <v>9.979002566029177</v>
      </c>
      <c r="L26" s="20">
        <f>299.79/D26*'Enter data'!H$9/H26^0.5</f>
        <v>9.142657741403415</v>
      </c>
      <c r="M26" s="20">
        <f t="shared" si="0"/>
        <v>4.5713288707017075</v>
      </c>
      <c r="N26" s="20">
        <f t="shared" si="0"/>
        <v>2.2856644353508537</v>
      </c>
    </row>
    <row r="27" spans="1:14" ht="12.75">
      <c r="A27" s="18">
        <f>'Enter data'!C$6</f>
        <v>12.85</v>
      </c>
      <c r="B27" s="19">
        <f>B26/F$11</f>
        <v>0.8472274141405955</v>
      </c>
      <c r="C27" s="18">
        <f>'Enter data'!C$10</f>
        <v>0.1</v>
      </c>
      <c r="D27" s="18">
        <v>10</v>
      </c>
      <c r="E27" s="20">
        <f>B27/C27</f>
        <v>8.472274141405954</v>
      </c>
      <c r="F27" s="3">
        <f>(A27+1)/2+(A27-1)/2*((1+12/E27)^-0.5+0.04*(1-E27)^2)</f>
        <v>23.969449138256422</v>
      </c>
      <c r="G27" s="3">
        <f>(A27+1)/2+(A27-1)/2*(1+12/E27)^-0.5</f>
        <v>10.736582378151615</v>
      </c>
      <c r="H27" s="21">
        <f>IF(E27&lt;1,F27,G27)</f>
        <v>10.736582378151615</v>
      </c>
      <c r="I27" s="13">
        <f>60/F27^0.5*LN(8/E27+0.25*E27)</f>
        <v>13.715764164280785</v>
      </c>
      <c r="J27" s="4">
        <f>120*3.14159/(G27^0.5*(E27+1.393+0.667*LN(E27+1.444)))</f>
        <v>10.096357103927682</v>
      </c>
      <c r="K27" s="21">
        <f>IF($E27&lt;1,I27,J27)</f>
        <v>10.096357103927682</v>
      </c>
      <c r="L27" s="20">
        <f>299.79/D27*'Enter data'!H$9/H27^0.5</f>
        <v>9.149220866779878</v>
      </c>
      <c r="M27" s="20">
        <f t="shared" si="0"/>
        <v>4.574610433389939</v>
      </c>
      <c r="N27" s="20">
        <f t="shared" si="0"/>
        <v>2.2873052166949694</v>
      </c>
    </row>
    <row r="28" spans="1:14" ht="12.75">
      <c r="A28" s="18">
        <f>'Enter data'!C$6</f>
        <v>12.85</v>
      </c>
      <c r="B28" s="19">
        <f>B27/F$11</f>
        <v>0.835603018231247</v>
      </c>
      <c r="C28" s="18">
        <f>'Enter data'!C$10</f>
        <v>0.1</v>
      </c>
      <c r="D28" s="18">
        <v>10</v>
      </c>
      <c r="E28" s="20">
        <f>B28/C28</f>
        <v>8.35603018231247</v>
      </c>
      <c r="F28" s="3">
        <f>(A28+1)/2+(A28-1)/2*((1+12/E28)^-0.5+0.04*(1-E28)^2)</f>
        <v>23.54548609490447</v>
      </c>
      <c r="G28" s="3">
        <f>(A28+1)/2+(A28-1)/2*(1+12/E28)^-0.5</f>
        <v>10.721136424691657</v>
      </c>
      <c r="H28" s="21">
        <f>IF(E28&lt;1,F28,G28)</f>
        <v>10.721136424691657</v>
      </c>
      <c r="I28" s="13">
        <f>60/F28^0.5*LN(8/E28+0.25*E28)</f>
        <v>13.774226914650967</v>
      </c>
      <c r="J28" s="4">
        <f>120*3.14159/(G28^0.5*(E28+1.393+0.667*LN(E28+1.444)))</f>
        <v>10.214878360642945</v>
      </c>
      <c r="K28" s="21">
        <f>IF($E28&lt;1,I28,J28)</f>
        <v>10.214878360642945</v>
      </c>
      <c r="L28" s="20">
        <f>299.79/D28*'Enter data'!H$9/H28^0.5</f>
        <v>9.155809141162852</v>
      </c>
      <c r="M28" s="20">
        <f t="shared" si="0"/>
        <v>4.577904570581426</v>
      </c>
      <c r="N28" s="20">
        <f t="shared" si="0"/>
        <v>2.288952285290713</v>
      </c>
    </row>
    <row r="29" spans="1:14" ht="12.75">
      <c r="A29" s="18">
        <f>'Enter data'!C$6</f>
        <v>12.85</v>
      </c>
      <c r="B29" s="19">
        <f>B28/F$11</f>
        <v>0.8241381150130013</v>
      </c>
      <c r="C29" s="18">
        <f>'Enter data'!C$10</f>
        <v>0.1</v>
      </c>
      <c r="D29" s="18">
        <v>10</v>
      </c>
      <c r="E29" s="20">
        <f>B29/C29</f>
        <v>8.241381150130012</v>
      </c>
      <c r="F29" s="3">
        <f>(A29+1)/2+(A29-1)/2*((1+12/E29)^-0.5+0.04*(1-E29)^2)</f>
        <v>23.133377180827633</v>
      </c>
      <c r="G29" s="3">
        <f>(A29+1)/2+(A29-1)/2*(1+12/E29)^-0.5</f>
        <v>10.705665752962023</v>
      </c>
      <c r="H29" s="21">
        <f>IF(E29&lt;1,F29,G29)</f>
        <v>10.705665752962023</v>
      </c>
      <c r="I29" s="13">
        <f>60/F29^0.5*LN(8/E29+0.25*E29)</f>
        <v>13.83338610852156</v>
      </c>
      <c r="J29" s="4">
        <f>120*3.14159/(G29^0.5*(E29+1.393+0.667*LN(E29+1.444)))</f>
        <v>10.334573284856274</v>
      </c>
      <c r="K29" s="21">
        <f>IF($E29&lt;1,I29,J29)</f>
        <v>10.334573284856274</v>
      </c>
      <c r="L29" s="20">
        <f>299.79/D29*'Enter data'!H$9/H29^0.5</f>
        <v>9.162422246073342</v>
      </c>
      <c r="M29" s="20">
        <f t="shared" si="0"/>
        <v>4.581211123036671</v>
      </c>
      <c r="N29" s="20">
        <f t="shared" si="0"/>
        <v>2.2906055615183356</v>
      </c>
    </row>
    <row r="30" spans="1:14" ht="12.75">
      <c r="A30" s="18">
        <f>'Enter data'!C$6</f>
        <v>12.85</v>
      </c>
      <c r="B30" s="19">
        <f>B29/F$11</f>
        <v>0.8128305161640982</v>
      </c>
      <c r="C30" s="18">
        <f>'Enter data'!C$10</f>
        <v>0.1</v>
      </c>
      <c r="D30" s="18">
        <v>10</v>
      </c>
      <c r="E30" s="20">
        <f>B30/C30</f>
        <v>8.12830516164098</v>
      </c>
      <c r="F30" s="3">
        <f>(A30+1)/2+(A30-1)/2*((1+12/E30)^-0.5+0.04*(1-E30)^2)</f>
        <v>22.732789466727667</v>
      </c>
      <c r="G30" s="3">
        <f>(A30+1)/2+(A30-1)/2*(1+12/E30)^-0.5</f>
        <v>10.690171395565514</v>
      </c>
      <c r="H30" s="21">
        <f>IF(E30&lt;1,F30,G30)</f>
        <v>10.690171395565514</v>
      </c>
      <c r="I30" s="13">
        <f>60/F30^0.5*LN(8/E30+0.25*E30)</f>
        <v>13.893286330136084</v>
      </c>
      <c r="J30" s="4">
        <f>120*3.14159/(G30^0.5*(E30+1.393+0.667*LN(E30+1.444)))</f>
        <v>10.455448765343652</v>
      </c>
      <c r="K30" s="21">
        <f>IF($E30&lt;1,I30,J30)</f>
        <v>10.455448765343652</v>
      </c>
      <c r="L30" s="20">
        <f>299.79/D30*'Enter data'!H$9/H30^0.5</f>
        <v>9.169059859049453</v>
      </c>
      <c r="M30" s="20">
        <f t="shared" si="0"/>
        <v>4.584529929524726</v>
      </c>
      <c r="N30" s="20">
        <f t="shared" si="0"/>
        <v>2.292264964762363</v>
      </c>
    </row>
    <row r="31" spans="1:14" ht="12.75">
      <c r="A31" s="18">
        <f>'Enter data'!C$6</f>
        <v>12.85</v>
      </c>
      <c r="B31" s="19">
        <f>B30/F$11</f>
        <v>0.801678063387678</v>
      </c>
      <c r="C31" s="18">
        <f>'Enter data'!C$10</f>
        <v>0.1</v>
      </c>
      <c r="D31" s="18">
        <v>10</v>
      </c>
      <c r="E31" s="20">
        <f>B31/C31</f>
        <v>8.01678063387678</v>
      </c>
      <c r="F31" s="3">
        <f>(A31+1)/2+(A31-1)/2*((1+12/E31)^-0.5+0.04*(1-E31)^2)</f>
        <v>22.343399267171005</v>
      </c>
      <c r="G31" s="3">
        <f>(A31+1)/2+(A31-1)/2*(1+12/E31)^-0.5</f>
        <v>10.67465438721528</v>
      </c>
      <c r="H31" s="21">
        <f>IF(E31&lt;1,F31,G31)</f>
        <v>10.67465438721528</v>
      </c>
      <c r="I31" s="13">
        <f>60/F31^0.5*LN(8/E31+0.25*E31)</f>
        <v>13.953972813136994</v>
      </c>
      <c r="J31" s="4">
        <f>120*3.14159/(G31^0.5*(E31+1.393+0.667*LN(E31+1.444)))</f>
        <v>10.577511628368496</v>
      </c>
      <c r="K31" s="21">
        <f>IF($E31&lt;1,I31,J31)</f>
        <v>10.577511628368496</v>
      </c>
      <c r="L31" s="20">
        <f>299.79/D31*'Enter data'!H$9/H31^0.5</f>
        <v>9.175721653728933</v>
      </c>
      <c r="M31" s="20">
        <f t="shared" si="0"/>
        <v>4.587860826864467</v>
      </c>
      <c r="N31" s="20">
        <f t="shared" si="0"/>
        <v>2.2939304134322334</v>
      </c>
    </row>
    <row r="32" spans="1:14" ht="12.75">
      <c r="A32" s="18">
        <f>'Enter data'!C$6</f>
        <v>12.85</v>
      </c>
      <c r="B32" s="19">
        <f>B31/F$11</f>
        <v>0.7906786279998239</v>
      </c>
      <c r="C32" s="18">
        <f>'Enter data'!C$10</f>
        <v>0.1</v>
      </c>
      <c r="D32" s="18">
        <v>10</v>
      </c>
      <c r="E32" s="20">
        <f>B32/C32</f>
        <v>7.906786279998239</v>
      </c>
      <c r="F32" s="3">
        <f>(A32+1)/2+(A32-1)/2*((1+12/E32)^-0.5+0.04*(1-E32)^2)</f>
        <v>21.96489188648444</v>
      </c>
      <c r="G32" s="3">
        <f>(A32+1)/2+(A32-1)/2*(1+12/E32)^-0.5</f>
        <v>10.6591157644199</v>
      </c>
      <c r="H32" s="21">
        <f>IF(E32&lt;1,F32,G32)</f>
        <v>10.6591157644199</v>
      </c>
      <c r="I32" s="13">
        <f>60/F32^0.5*LN(8/E32+0.25*E32)</f>
        <v>14.01549138125156</v>
      </c>
      <c r="J32" s="4">
        <f>120*3.14159/(G32^0.5*(E32+1.393+0.667*LN(E32+1.444)))</f>
        <v>10.70076863504216</v>
      </c>
      <c r="K32" s="21">
        <f>IF($E32&lt;1,I32,J32)</f>
        <v>10.70076863504216</v>
      </c>
      <c r="L32" s="20">
        <f>299.79/D32*'Enter data'!H$9/H32^0.5</f>
        <v>9.182407299933178</v>
      </c>
      <c r="M32" s="20">
        <f t="shared" si="0"/>
        <v>4.591203649966589</v>
      </c>
      <c r="N32" s="20">
        <f t="shared" si="0"/>
        <v>2.2956018249832946</v>
      </c>
    </row>
    <row r="33" spans="1:14" ht="12.75">
      <c r="A33" s="18">
        <f>'Enter data'!C$6</f>
        <v>12.85</v>
      </c>
      <c r="B33" s="19">
        <f>B32/F$11</f>
        <v>0.7798301105232575</v>
      </c>
      <c r="C33" s="18">
        <f>'Enter data'!C$10</f>
        <v>0.1</v>
      </c>
      <c r="D33" s="18">
        <v>10</v>
      </c>
      <c r="E33" s="20">
        <f>B33/C33</f>
        <v>7.798301105232574</v>
      </c>
      <c r="F33" s="3">
        <f>(A33+1)/2+(A33-1)/2*((1+12/E33)^-0.5+0.04*(1-E33)^2)</f>
        <v>21.596961371594446</v>
      </c>
      <c r="G33" s="3">
        <f>(A33+1)/2+(A33-1)/2*(1+12/E33)^-0.5</f>
        <v>10.64355656516912</v>
      </c>
      <c r="H33" s="21">
        <f>IF(E33&lt;1,F33,G33)</f>
        <v>10.64355656516912</v>
      </c>
      <c r="I33" s="13">
        <f>60/F33^0.5*LN(8/E33+0.25*E33)</f>
        <v>14.077888386425142</v>
      </c>
      <c r="J33" s="4">
        <f>120*3.14159/(G33^0.5*(E33+1.393+0.667*LN(E33+1.444)))</f>
        <v>10.825226478652489</v>
      </c>
      <c r="K33" s="21">
        <f>IF($E33&lt;1,I33,J33)</f>
        <v>10.825226478652489</v>
      </c>
      <c r="L33" s="20">
        <f>299.79/D33*'Enter data'!H$9/H33^0.5</f>
        <v>9.189116463752612</v>
      </c>
      <c r="M33" s="20">
        <f t="shared" si="0"/>
        <v>4.594558231876306</v>
      </c>
      <c r="N33" s="20">
        <f t="shared" si="0"/>
        <v>2.297279115938153</v>
      </c>
    </row>
    <row r="34" spans="1:14" ht="12.75">
      <c r="A34" s="18">
        <f>'Enter data'!C$6</f>
        <v>12.85</v>
      </c>
      <c r="B34" s="19">
        <f>B33/F$11</f>
        <v>0.7691304402866083</v>
      </c>
      <c r="C34" s="18">
        <f>'Enter data'!C$10</f>
        <v>0.1</v>
      </c>
      <c r="D34" s="18">
        <v>10</v>
      </c>
      <c r="E34" s="20">
        <f>B34/C34</f>
        <v>7.691304402866082</v>
      </c>
      <c r="F34" s="3">
        <f>(A34+1)/2+(A34-1)/2*((1+12/E34)^-0.5+0.04*(1-E34)^2)</f>
        <v>21.239310271620653</v>
      </c>
      <c r="G34" s="3">
        <f>(A34+1)/2+(A34-1)/2*(1+12/E34)^-0.5</f>
        <v>10.627977828620491</v>
      </c>
      <c r="H34" s="21">
        <f>IF(E34&lt;1,F34,G34)</f>
        <v>10.627977828620491</v>
      </c>
      <c r="I34" s="13">
        <f>60/F34^0.5*LN(8/E34+0.25*E34)</f>
        <v>14.141210644549593</v>
      </c>
      <c r="J34" s="4">
        <f>120*3.14159/(G34^0.5*(E34+1.393+0.667*LN(E34+1.444)))</f>
        <v>10.95089178196081</v>
      </c>
      <c r="K34" s="21">
        <f>IF($E34&lt;1,I34,J34)</f>
        <v>10.95089178196081</v>
      </c>
      <c r="L34" s="20">
        <f>299.79/D34*'Enter data'!H$9/H34^0.5</f>
        <v>9.195848807633467</v>
      </c>
      <c r="M34" s="20">
        <f t="shared" si="0"/>
        <v>4.597924403816734</v>
      </c>
      <c r="N34" s="20">
        <f t="shared" si="0"/>
        <v>2.298962201908367</v>
      </c>
    </row>
    <row r="35" spans="1:14" ht="12.75">
      <c r="A35" s="18">
        <f>'Enter data'!C$6</f>
        <v>12.85</v>
      </c>
      <c r="B35" s="19">
        <f>B34/F$11</f>
        <v>0.7585775750291823</v>
      </c>
      <c r="C35" s="18">
        <f>'Enter data'!C$10</f>
        <v>0.1</v>
      </c>
      <c r="D35" s="18">
        <v>10</v>
      </c>
      <c r="E35" s="20">
        <f>B35/C35</f>
        <v>7.585775750291823</v>
      </c>
      <c r="F35" s="3">
        <f>(A35+1)/2+(A35-1)/2*((1+12/E35)^-0.5+0.04*(1-E35)^2)</f>
        <v>20.891649404039324</v>
      </c>
      <c r="G35" s="3">
        <f>(A35+1)/2+(A35-1)/2*(1+12/E35)^-0.5</f>
        <v>10.61238059478708</v>
      </c>
      <c r="H35" s="21">
        <f>IF(E35&lt;1,F35,G35)</f>
        <v>10.61238059478708</v>
      </c>
      <c r="I35" s="13">
        <f>60/F35^0.5*LN(8/E35+0.25*E35)</f>
        <v>14.20550536894846</v>
      </c>
      <c r="J35" s="4">
        <f>120*3.14159/(G35^0.5*(E35+1.393+0.667*LN(E35+1.444)))</f>
        <v>11.07777109446773</v>
      </c>
      <c r="K35" s="21">
        <f>IF($E35&lt;1,I35,J35)</f>
        <v>11.07777109446773</v>
      </c>
      <c r="L35" s="20">
        <f>299.79/D35*'Enter data'!H$9/H35^0.5</f>
        <v>9.202603990465823</v>
      </c>
      <c r="M35" s="20">
        <f aca="true" t="shared" si="1" ref="M35:N54">L35/2</f>
        <v>4.6013019952329115</v>
      </c>
      <c r="N35" s="20">
        <f t="shared" si="1"/>
        <v>2.3006509976164558</v>
      </c>
    </row>
    <row r="36" spans="1:14" ht="12.75">
      <c r="A36" s="18">
        <f>'Enter data'!C$6</f>
        <v>12.85</v>
      </c>
      <c r="B36" s="19">
        <f>B35/F$11</f>
        <v>0.7481695005111528</v>
      </c>
      <c r="C36" s="18">
        <f>'Enter data'!C$10</f>
        <v>0.1</v>
      </c>
      <c r="D36" s="18">
        <v>10</v>
      </c>
      <c r="E36" s="20">
        <f>B36/C36</f>
        <v>7.481695005111528</v>
      </c>
      <c r="F36" s="3">
        <f>(A36+1)/2+(A36-1)/2*((1+12/E36)^-0.5+0.04*(1-E36)^2)</f>
        <v>20.55369762723769</v>
      </c>
      <c r="G36" s="3">
        <f>(A36+1)/2+(A36-1)/2*(1+12/E36)^-0.5</f>
        <v>10.596765904226496</v>
      </c>
      <c r="H36" s="21">
        <f>IF(E36&lt;1,F36,G36)</f>
        <v>10.596765904226496</v>
      </c>
      <c r="I36" s="13">
        <f>60/F36^0.5*LN(8/E36+0.25*E36)</f>
        <v>14.270820101793612</v>
      </c>
      <c r="J36" s="4">
        <f>120*3.14159/(G36^0.5*(E36+1.393+0.667*LN(E36+1.444)))</f>
        <v>11.205870889648137</v>
      </c>
      <c r="K36" s="21">
        <f>IF($E36&lt;1,I36,J36)</f>
        <v>11.205870889648137</v>
      </c>
      <c r="L36" s="20">
        <f>299.79/D36*'Enter data'!H$9/H36^0.5</f>
        <v>9.209381667672893</v>
      </c>
      <c r="M36" s="20">
        <f t="shared" si="1"/>
        <v>4.604690833836447</v>
      </c>
      <c r="N36" s="20">
        <f t="shared" si="1"/>
        <v>2.3023454169182234</v>
      </c>
    </row>
    <row r="37" spans="1:14" ht="12.75">
      <c r="A37" s="18">
        <f>'Enter data'!C$6</f>
        <v>12.85</v>
      </c>
      <c r="B37" s="19">
        <f>B36/F$11</f>
        <v>0.7379042301290994</v>
      </c>
      <c r="C37" s="18">
        <f>'Enter data'!C$10</f>
        <v>0.1</v>
      </c>
      <c r="D37" s="18">
        <v>10</v>
      </c>
      <c r="E37" s="20">
        <f>B37/C37</f>
        <v>7.379042301290994</v>
      </c>
      <c r="F37" s="3">
        <f>(A37+1)/2+(A37-1)/2*((1+12/E37)^-0.5+0.04*(1-E37)^2)</f>
        <v>20.22518161928479</v>
      </c>
      <c r="G37" s="3">
        <f>(A37+1)/2+(A37-1)/2*(1+12/E37)^-0.5</f>
        <v>10.581134797731394</v>
      </c>
      <c r="H37" s="21">
        <f>IF(E37&lt;1,F37,G37)</f>
        <v>10.581134797731394</v>
      </c>
      <c r="I37" s="13">
        <f>60/F37^0.5*LN(8/E37+0.25*E37)</f>
        <v>14.337202643640554</v>
      </c>
      <c r="J37" s="4">
        <f>120*3.14159/(G37^0.5*(E37+1.393+0.667*LN(E37+1.444)))</f>
        <v>11.335197562155837</v>
      </c>
      <c r="K37" s="21">
        <f>IF($E37&lt;1,I37,J37)</f>
        <v>11.335197562155837</v>
      </c>
      <c r="L37" s="20">
        <f>299.79/D37*'Enter data'!H$9/H37^0.5</f>
        <v>9.216181491301507</v>
      </c>
      <c r="M37" s="20">
        <f t="shared" si="1"/>
        <v>4.608090745650753</v>
      </c>
      <c r="N37" s="20">
        <f t="shared" si="1"/>
        <v>2.3040453728253767</v>
      </c>
    </row>
    <row r="38" spans="1:14" ht="12.75">
      <c r="A38" s="18">
        <f>'Enter data'!C$6</f>
        <v>12.85</v>
      </c>
      <c r="B38" s="19">
        <f>B37/F$11</f>
        <v>0.7277798045368224</v>
      </c>
      <c r="C38" s="18">
        <f>'Enter data'!C$10</f>
        <v>0.1</v>
      </c>
      <c r="D38" s="18">
        <v>10</v>
      </c>
      <c r="E38" s="20">
        <f>B38/C38</f>
        <v>7.2777980453682245</v>
      </c>
      <c r="F38" s="3">
        <f>(A38+1)/2+(A38-1)/2*((1+12/E38)^-0.5+0.04*(1-E38)^2)</f>
        <v>19.905835662749375</v>
      </c>
      <c r="G38" s="3">
        <f>(A38+1)/2+(A38-1)/2*(1+12/E38)^-0.5</f>
        <v>10.565488316021678</v>
      </c>
      <c r="H38" s="21">
        <f>IF(E38&lt;1,F38,G38)</f>
        <v>10.565488316021678</v>
      </c>
      <c r="I38" s="13">
        <f>60/F38^0.5*LN(8/E38+0.25*E38)</f>
        <v>14.404700981281353</v>
      </c>
      <c r="J38" s="4">
        <f>120*3.14159/(G38^0.5*(E38+1.393+0.667*LN(E38+1.444)))</f>
        <v>11.465757424998335</v>
      </c>
      <c r="K38" s="21">
        <f>IF($E38&lt;1,I38,J38)</f>
        <v>11.465757424998335</v>
      </c>
      <c r="L38" s="20">
        <f>299.79/D38*'Enter data'!H$9/H38^0.5</f>
        <v>9.223003110113712</v>
      </c>
      <c r="M38" s="20">
        <f t="shared" si="1"/>
        <v>4.611501555056856</v>
      </c>
      <c r="N38" s="20">
        <f t="shared" si="1"/>
        <v>2.305750777528428</v>
      </c>
    </row>
    <row r="39" spans="1:14" ht="12.75">
      <c r="A39" s="18">
        <f>'Enter data'!C$6</f>
        <v>12.85</v>
      </c>
      <c r="B39" s="19">
        <f>B38/F$11</f>
        <v>0.7177942912713601</v>
      </c>
      <c r="C39" s="18">
        <f>'Enter data'!C$10</f>
        <v>0.1</v>
      </c>
      <c r="D39" s="18">
        <v>10</v>
      </c>
      <c r="E39" s="20">
        <f>B39/C39</f>
        <v>7.1779429127136005</v>
      </c>
      <c r="F39" s="3">
        <f>(A39+1)/2+(A39-1)/2*((1+12/E39)^-0.5+0.04*(1-E39)^2)</f>
        <v>19.595401435399918</v>
      </c>
      <c r="G39" s="3">
        <f>(A39+1)/2+(A39-1)/2*(1+12/E39)^-0.5</f>
        <v>10.549827499438594</v>
      </c>
      <c r="H39" s="21">
        <f>IF(E39&lt;1,F39,G39)</f>
        <v>10.549827499438594</v>
      </c>
      <c r="I39" s="13">
        <f>60/F39^0.5*LN(8/E39+0.25*E39)</f>
        <v>14.473363214124905</v>
      </c>
      <c r="J39" s="4">
        <f>120*3.14159/(G39^0.5*(E39+1.393+0.667*LN(E39+1.444)))</f>
        <v>11.597556706682118</v>
      </c>
      <c r="K39" s="21">
        <f>IF($E39&lt;1,I39,J39)</f>
        <v>11.597556706682118</v>
      </c>
      <c r="L39" s="20">
        <f>299.79/D39*'Enter data'!H$9/H39^0.5</f>
        <v>9.22984616967943</v>
      </c>
      <c r="M39" s="20">
        <f t="shared" si="1"/>
        <v>4.614923084839715</v>
      </c>
      <c r="N39" s="20">
        <f t="shared" si="1"/>
        <v>2.3074615424198575</v>
      </c>
    </row>
    <row r="40" spans="1:14" ht="12.75">
      <c r="A40" s="18">
        <f>'Enter data'!C$6</f>
        <v>12.85</v>
      </c>
      <c r="B40" s="19">
        <f>B39/F$11</f>
        <v>0.7079457843841362</v>
      </c>
      <c r="C40" s="18">
        <f>'Enter data'!C$10</f>
        <v>0.1</v>
      </c>
      <c r="D40" s="18">
        <v>10</v>
      </c>
      <c r="E40" s="20">
        <f>B40/C40</f>
        <v>7.079457843841362</v>
      </c>
      <c r="F40" s="3">
        <f>(A40+1)/2+(A40-1)/2*((1+12/E40)^-0.5+0.04*(1-E40)^2)</f>
        <v>19.293627806626372</v>
      </c>
      <c r="G40" s="3">
        <f>(A40+1)/2+(A40-1)/2*(1+12/E40)^-0.5</f>
        <v>10.534153387640883</v>
      </c>
      <c r="H40" s="21">
        <f>IF(E40&lt;1,F40,G40)</f>
        <v>10.534153387640883</v>
      </c>
      <c r="I40" s="13">
        <f>60/F40^0.5*LN(8/E40+0.25*E40)</f>
        <v>14.543237479324285</v>
      </c>
      <c r="J40" s="4">
        <f>120*3.14159/(G40^0.5*(E40+1.393+0.667*LN(E40+1.444)))</f>
        <v>11.730601548329139</v>
      </c>
      <c r="K40" s="21">
        <f>IF($E40&lt;1,I40,J40)</f>
        <v>11.730601548329139</v>
      </c>
      <c r="L40" s="20">
        <f>299.79/D40*'Enter data'!H$9/H40^0.5</f>
        <v>9.236710312470155</v>
      </c>
      <c r="M40" s="20">
        <f t="shared" si="1"/>
        <v>4.6183551562350775</v>
      </c>
      <c r="N40" s="20">
        <f t="shared" si="1"/>
        <v>2.3091775781175388</v>
      </c>
    </row>
    <row r="41" spans="1:14" ht="12.75">
      <c r="A41" s="18">
        <f>'Enter data'!C$6</f>
        <v>12.85</v>
      </c>
      <c r="B41" s="19">
        <f>B40/F$11</f>
        <v>0.6982324040771697</v>
      </c>
      <c r="C41" s="18">
        <f>'Enter data'!C$10</f>
        <v>0.1</v>
      </c>
      <c r="D41" s="18">
        <v>10</v>
      </c>
      <c r="E41" s="20">
        <f>B41/C41</f>
        <v>6.982324040771696</v>
      </c>
      <c r="F41" s="3">
        <f>(A41+1)/2+(A41-1)/2*((1+12/E41)^-0.5+0.04*(1-E41)^2)</f>
        <v>19.000270639427626</v>
      </c>
      <c r="G41" s="3">
        <f>(A41+1)/2+(A41-1)/2*(1+12/E41)^-0.5</f>
        <v>10.518467019303213</v>
      </c>
      <c r="H41" s="21">
        <f>IF(E41&lt;1,F41,G41)</f>
        <v>10.518467019303213</v>
      </c>
      <c r="I41" s="13">
        <f>60/F41^0.5*LN(8/E41+0.25*E41)</f>
        <v>14.614371875879677</v>
      </c>
      <c r="J41" s="4">
        <f>120*3.14159/(G41^0.5*(E41+1.393+0.667*LN(E41+1.444)))</f>
        <v>11.864898000764834</v>
      </c>
      <c r="K41" s="21">
        <f>IF($E41&lt;1,I41,J41)</f>
        <v>11.864898000764834</v>
      </c>
      <c r="L41" s="20">
        <f>299.79/D41*'Enter data'!H$9/H41^0.5</f>
        <v>9.243595177953571</v>
      </c>
      <c r="M41" s="20">
        <f t="shared" si="1"/>
        <v>4.6217975889767855</v>
      </c>
      <c r="N41" s="20">
        <f t="shared" si="1"/>
        <v>2.3108987944883927</v>
      </c>
    </row>
    <row r="42" spans="1:14" ht="12.75">
      <c r="A42" s="18">
        <f>'Enter data'!C$6</f>
        <v>12.85</v>
      </c>
      <c r="B42" s="19">
        <f>B41/F$11</f>
        <v>0.6886522963442744</v>
      </c>
      <c r="C42" s="18">
        <f>'Enter data'!C$10</f>
        <v>0.1</v>
      </c>
      <c r="D42" s="18">
        <v>10</v>
      </c>
      <c r="E42" s="20">
        <f>B42/C42</f>
        <v>6.886522963442744</v>
      </c>
      <c r="F42" s="3">
        <f>(A42+1)/2+(A42-1)/2*((1+12/E42)^-0.5+0.04*(1-E42)^2)</f>
        <v>18.715092597812937</v>
      </c>
      <c r="G42" s="3">
        <f>(A42+1)/2+(A42-1)/2*(1+12/E42)^-0.5</f>
        <v>10.502769431817056</v>
      </c>
      <c r="H42" s="21">
        <f>IF(E42&lt;1,F42,G42)</f>
        <v>10.502769431817056</v>
      </c>
      <c r="I42" s="13">
        <f>60/F42^0.5*LN(8/E42+0.25*E42)</f>
        <v>14.686814387953026</v>
      </c>
      <c r="J42" s="4">
        <f>120*3.14159/(G42^0.5*(E42+1.393+0.667*LN(E42+1.444)))</f>
        <v>12.00045202157841</v>
      </c>
      <c r="K42" s="21">
        <f>IF($E42&lt;1,I42,J42)</f>
        <v>12.00045202157841</v>
      </c>
      <c r="L42" s="20">
        <f>299.79/D42*'Enter data'!H$9/H42^0.5</f>
        <v>9.250500402689081</v>
      </c>
      <c r="M42" s="20">
        <f t="shared" si="1"/>
        <v>4.6252502013445405</v>
      </c>
      <c r="N42" s="20">
        <f t="shared" si="1"/>
        <v>2.3126251006722702</v>
      </c>
    </row>
    <row r="43" spans="1:14" ht="12.75">
      <c r="A43" s="18">
        <f>'Enter data'!C$6</f>
        <v>12.85</v>
      </c>
      <c r="B43" s="19">
        <f>B42/F$11</f>
        <v>0.6792036326171829</v>
      </c>
      <c r="C43" s="18">
        <f>'Enter data'!C$10</f>
        <v>0.1</v>
      </c>
      <c r="D43" s="18">
        <v>10</v>
      </c>
      <c r="E43" s="20">
        <f>B43/C43</f>
        <v>6.792036326171829</v>
      </c>
      <c r="F43" s="3">
        <f>(A43+1)/2+(A43-1)/2*((1+12/E43)^-0.5+0.04*(1-E43)^2)</f>
        <v>18.43786295946966</v>
      </c>
      <c r="G43" s="3">
        <f>(A43+1)/2+(A43-1)/2*(1+12/E43)^-0.5</f>
        <v>10.487061660994167</v>
      </c>
      <c r="H43" s="21">
        <f>IF(E43&lt;1,F43,G43)</f>
        <v>10.487061660994167</v>
      </c>
      <c r="I43" s="13">
        <f>60/F43^0.5*LN(8/E43+0.25*E43)</f>
        <v>14.760612807637278</v>
      </c>
      <c r="J43" s="4">
        <f>120*3.14159/(G43^0.5*(E43+1.393+0.667*LN(E43+1.444)))</f>
        <v>12.137269472155925</v>
      </c>
      <c r="K43" s="21">
        <f>IF($E43&lt;1,I43,J43)</f>
        <v>12.137269472155925</v>
      </c>
      <c r="L43" s="20">
        <f>299.79/D43*'Enter data'!H$9/H43^0.5</f>
        <v>9.257425620424167</v>
      </c>
      <c r="M43" s="20">
        <f t="shared" si="1"/>
        <v>4.628712810212083</v>
      </c>
      <c r="N43" s="20">
        <f t="shared" si="1"/>
        <v>2.3143564051060417</v>
      </c>
    </row>
    <row r="44" spans="1:14" ht="12.75">
      <c r="A44" s="18">
        <f>'Enter data'!C$6</f>
        <v>12.85</v>
      </c>
      <c r="B44" s="19">
        <f>B43/F$11</f>
        <v>0.6698846094165247</v>
      </c>
      <c r="C44" s="18">
        <f>'Enter data'!C$10</f>
        <v>0.1</v>
      </c>
      <c r="D44" s="18">
        <v>10</v>
      </c>
      <c r="E44" s="20">
        <f>B44/C44</f>
        <v>6.698846094165247</v>
      </c>
      <c r="F44" s="3">
        <f>(A44+1)/2+(A44-1)/2*((1+12/E44)^-0.5+0.04*(1-E44)^2)</f>
        <v>18.16835743355375</v>
      </c>
      <c r="G44" s="3">
        <f>(A44+1)/2+(A44-1)/2*(1+12/E44)^-0.5</f>
        <v>10.471344740772901</v>
      </c>
      <c r="H44" s="21">
        <f>IF(E44&lt;1,F44,G44)</f>
        <v>10.471344740772901</v>
      </c>
      <c r="I44" s="13">
        <f>60/F44^0.5*LN(8/E44+0.25*E44)</f>
        <v>14.835814657428058</v>
      </c>
      <c r="J44" s="4">
        <f>120*3.14159/(G44^0.5*(E44+1.393+0.667*LN(E44+1.444)))</f>
        <v>12.275356114686758</v>
      </c>
      <c r="K44" s="21">
        <f>IF($E44&lt;1,I44,J44)</f>
        <v>12.275356114686758</v>
      </c>
      <c r="L44" s="20">
        <f>299.79/D44*'Enter data'!H$9/H44^0.5</f>
        <v>9.264370462191511</v>
      </c>
      <c r="M44" s="20">
        <f t="shared" si="1"/>
        <v>4.632185231095756</v>
      </c>
      <c r="N44" s="20">
        <f t="shared" si="1"/>
        <v>2.316092615547878</v>
      </c>
    </row>
    <row r="45" spans="1:14" ht="12.75">
      <c r="A45" s="18">
        <f>'Enter data'!C$6</f>
        <v>12.85</v>
      </c>
      <c r="B45" s="19">
        <f>B44/F$11</f>
        <v>0.6606934480075943</v>
      </c>
      <c r="C45" s="18">
        <f>'Enter data'!C$10</f>
        <v>0.1</v>
      </c>
      <c r="D45" s="18">
        <v>10</v>
      </c>
      <c r="E45" s="20">
        <f>B45/C45</f>
        <v>6.606934480075943</v>
      </c>
      <c r="F45" s="3">
        <f>(A45+1)/2+(A45-1)/2*((1+12/E45)^-0.5+0.04*(1-E45)^2)</f>
        <v>17.906357983463344</v>
      </c>
      <c r="G45" s="3">
        <f>(A45+1)/2+(A45-1)/2*(1+12/E45)^-0.5</f>
        <v>10.45561970292746</v>
      </c>
      <c r="H45" s="21">
        <f>IF(E45&lt;1,F45,G45)</f>
        <v>10.45561970292746</v>
      </c>
      <c r="I45" s="13">
        <f>60/F45^0.5*LN(8/E45+0.25*E45)</f>
        <v>14.912467112649704</v>
      </c>
      <c r="J45" s="4">
        <f>120*3.14159/(G45^0.5*(E45+1.393+0.667*LN(E45+1.444)))</f>
        <v>12.414717609144201</v>
      </c>
      <c r="K45" s="21">
        <f>IF($E45&lt;1,I45,J45)</f>
        <v>12.414717609144201</v>
      </c>
      <c r="L45" s="20">
        <f>299.79/D45*'Enter data'!H$9/H45^0.5</f>
        <v>9.271334556406849</v>
      </c>
      <c r="M45" s="20">
        <f t="shared" si="1"/>
        <v>4.6356672782034245</v>
      </c>
      <c r="N45" s="20">
        <f t="shared" si="1"/>
        <v>2.3178336391017123</v>
      </c>
    </row>
    <row r="46" spans="1:14" ht="12.75">
      <c r="A46" s="18">
        <f>'Enter data'!C$6</f>
        <v>12.85</v>
      </c>
      <c r="B46" s="19">
        <f>B45/F$11</f>
        <v>0.6516283940608409</v>
      </c>
      <c r="C46" s="18">
        <f>'Enter data'!C$10</f>
        <v>0.1</v>
      </c>
      <c r="D46" s="18">
        <v>10</v>
      </c>
      <c r="E46" s="20">
        <f>B46/C46</f>
        <v>6.516283940608409</v>
      </c>
      <c r="F46" s="3">
        <f>(A46+1)/2+(A46-1)/2*((1+12/E46)^-0.5+0.04*(1-E46)^2)</f>
        <v>17.65165265445948</v>
      </c>
      <c r="G46" s="3">
        <f>(A46+1)/2+(A46-1)/2*(1+12/E46)^-0.5</f>
        <v>10.439887576780304</v>
      </c>
      <c r="H46" s="21">
        <f>IF(E46&lt;1,F46,G46)</f>
        <v>10.439887576780304</v>
      </c>
      <c r="I46" s="13">
        <f>60/F46^0.5*LN(8/E46+0.25*E46)</f>
        <v>14.990616924090176</v>
      </c>
      <c r="J46" s="4">
        <f>120*3.14159/(G46^0.5*(E46+1.393+0.667*LN(E46+1.444)))</f>
        <v>12.555359510240823</v>
      </c>
      <c r="K46" s="21">
        <f>IF($E46&lt;1,I46,J46)</f>
        <v>12.555359510240823</v>
      </c>
      <c r="L46" s="20">
        <f>299.79/D46*'Enter data'!H$9/H46^0.5</f>
        <v>9.278317528967456</v>
      </c>
      <c r="M46" s="20">
        <f t="shared" si="1"/>
        <v>4.639158764483728</v>
      </c>
      <c r="N46" s="20">
        <f t="shared" si="1"/>
        <v>2.319579382241864</v>
      </c>
    </row>
    <row r="47" spans="1:14" ht="12.75">
      <c r="A47" s="18">
        <f>'Enter data'!C$6</f>
        <v>12.85</v>
      </c>
      <c r="B47" s="19">
        <f>B46/F$11</f>
        <v>0.6426877173170179</v>
      </c>
      <c r="C47" s="18">
        <f>'Enter data'!C$10</f>
        <v>0.1</v>
      </c>
      <c r="D47" s="18">
        <v>10</v>
      </c>
      <c r="E47" s="20">
        <f>B47/C47</f>
        <v>6.426877173170179</v>
      </c>
      <c r="F47" s="3">
        <f>(A47+1)/2+(A47-1)/2*((1+12/E47)^-0.5+0.04*(1-E47)^2)</f>
        <v>17.404035406001956</v>
      </c>
      <c r="G47" s="3">
        <f>(A47+1)/2+(A47-1)/2*(1+12/E47)^-0.5</f>
        <v>10.424149388917849</v>
      </c>
      <c r="H47" s="21">
        <f>IF(E47&lt;1,F47,G47)</f>
        <v>10.424149388917849</v>
      </c>
      <c r="I47" s="13">
        <f>60/F47^0.5*LN(8/E47+0.25*E47)</f>
        <v>15.070310341100296</v>
      </c>
      <c r="J47" s="4">
        <f>120*3.14159/(G47^0.5*(E47+1.393+0.667*LN(E47+1.444)))</f>
        <v>12.69728726435931</v>
      </c>
      <c r="K47" s="21">
        <f>IF($E47&lt;1,I47,J47)</f>
        <v>12.69728726435931</v>
      </c>
      <c r="L47" s="20">
        <f>299.79/D47*'Enter data'!H$9/H47^0.5</f>
        <v>9.285319003351246</v>
      </c>
      <c r="M47" s="20">
        <f t="shared" si="1"/>
        <v>4.642659501675623</v>
      </c>
      <c r="N47" s="20">
        <f t="shared" si="1"/>
        <v>2.3213297508378115</v>
      </c>
    </row>
    <row r="48" spans="1:14" ht="12.75">
      <c r="A48" s="18">
        <f>'Enter data'!C$6</f>
        <v>12.85</v>
      </c>
      <c r="B48" s="19">
        <f>B47/F$11</f>
        <v>0.6338697112569252</v>
      </c>
      <c r="C48" s="18">
        <f>'Enter data'!C$10</f>
        <v>0.1</v>
      </c>
      <c r="D48" s="18">
        <v>10</v>
      </c>
      <c r="E48" s="20">
        <f>B48/C48</f>
        <v>6.3386971125692515</v>
      </c>
      <c r="F48" s="3">
        <f>(A48+1)/2+(A48-1)/2*((1+12/E48)^-0.5+0.04*(1-E48)^2)</f>
        <v>17.163305948671606</v>
      </c>
      <c r="G48" s="3">
        <f>(A48+1)/2+(A48-1)/2*(1+12/E48)^-0.5</f>
        <v>10.408406162909607</v>
      </c>
      <c r="H48" s="21">
        <f>IF(E48&lt;1,F48,G48)</f>
        <v>10.408406162909607</v>
      </c>
      <c r="I48" s="13">
        <f>60/F48^0.5*LN(8/E48+0.25*E48)</f>
        <v>15.151593035412784</v>
      </c>
      <c r="J48" s="4">
        <f>120*3.14159/(G48^0.5*(E48+1.393+0.667*LN(E48+1.444)))</f>
        <v>12.840506206459592</v>
      </c>
      <c r="K48" s="21">
        <f>IF($E48&lt;1,I48,J48)</f>
        <v>12.840506206459592</v>
      </c>
      <c r="L48" s="20">
        <f>299.79/D48*'Enter data'!H$9/H48^0.5</f>
        <v>9.292338600716384</v>
      </c>
      <c r="M48" s="20">
        <f t="shared" si="1"/>
        <v>4.646169300358192</v>
      </c>
      <c r="N48" s="20">
        <f t="shared" si="1"/>
        <v>2.323084650179096</v>
      </c>
    </row>
    <row r="49" spans="1:14" ht="12.75">
      <c r="A49" s="18">
        <f>'Enter data'!C$6</f>
        <v>12.85</v>
      </c>
      <c r="B49" s="19">
        <f>B48/F$11</f>
        <v>0.625172692775684</v>
      </c>
      <c r="C49" s="18">
        <f>'Enter data'!C$10</f>
        <v>0.1</v>
      </c>
      <c r="D49" s="18">
        <v>10</v>
      </c>
      <c r="E49" s="20">
        <f>B49/C49</f>
        <v>6.25172692775684</v>
      </c>
      <c r="F49" s="3">
        <f>(A49+1)/2+(A49-1)/2*((1+12/E49)^-0.5+0.04*(1-E49)^2)</f>
        <v>16.929269585554092</v>
      </c>
      <c r="G49" s="3">
        <f>(A49+1)/2+(A49-1)/2*(1+12/E49)^-0.5</f>
        <v>10.392658919030957</v>
      </c>
      <c r="H49" s="21">
        <f>IF(E49&lt;1,F49,G49)</f>
        <v>10.392658919030957</v>
      </c>
      <c r="I49" s="13">
        <f>60/F49^0.5*LN(8/E49+0.25*E49)</f>
        <v>15.234510025934652</v>
      </c>
      <c r="J49" s="4">
        <f>120*3.14159/(G49^0.5*(E49+1.393+0.667*LN(E49+1.444)))</f>
        <v>12.985021556962964</v>
      </c>
      <c r="K49" s="21">
        <f>IF($E49&lt;1,I49,J49)</f>
        <v>12.985021556962964</v>
      </c>
      <c r="L49" s="20">
        <f>299.79/D49*'Enter data'!H$9/H49^0.5</f>
        <v>9.299375940001385</v>
      </c>
      <c r="M49" s="20">
        <f t="shared" si="1"/>
        <v>4.649687970000692</v>
      </c>
      <c r="N49" s="20">
        <f t="shared" si="1"/>
        <v>2.324843985000346</v>
      </c>
    </row>
    <row r="50" spans="1:14" ht="12.75">
      <c r="A50" s="18">
        <f>'Enter data'!C$6</f>
        <v>12.85</v>
      </c>
      <c r="B50" s="19">
        <f>B49/F$11</f>
        <v>0.6165950018614803</v>
      </c>
      <c r="C50" s="18">
        <f>'Enter data'!C$10</f>
        <v>0.1</v>
      </c>
      <c r="D50" s="18">
        <v>10</v>
      </c>
      <c r="E50" s="20">
        <f>B50/C50</f>
        <v>6.165950018614803</v>
      </c>
      <c r="F50" s="3">
        <f>(A50+1)/2+(A50-1)/2*((1+12/E50)^-0.5+0.04*(1-E50)^2)</f>
        <v>16.701737057963477</v>
      </c>
      <c r="G50" s="3">
        <f>(A50+1)/2+(A50-1)/2*(1+12/E50)^-0.5</f>
        <v>10.376908673989647</v>
      </c>
      <c r="H50" s="21">
        <f>IF(E50&lt;1,F50,G50)</f>
        <v>10.376908673989647</v>
      </c>
      <c r="I50" s="13">
        <f>60/F50^0.5*LN(8/E50+0.25*E50)</f>
        <v>15.319105604763578</v>
      </c>
      <c r="J50" s="4">
        <f>120*3.14159/(G50^0.5*(E50+1.393+0.667*LN(E50+1.444)))</f>
        <v>13.130838418614113</v>
      </c>
      <c r="K50" s="21">
        <f>IF($E50&lt;1,I50,J50)</f>
        <v>13.130838418614113</v>
      </c>
      <c r="L50" s="20">
        <f>299.79/D50*'Enter data'!H$9/H50^0.5</f>
        <v>9.306430638025624</v>
      </c>
      <c r="M50" s="20">
        <f t="shared" si="1"/>
        <v>4.653215319012812</v>
      </c>
      <c r="N50" s="20">
        <f t="shared" si="1"/>
        <v>2.326607659506406</v>
      </c>
    </row>
    <row r="51" spans="1:14" ht="12.75">
      <c r="A51" s="18">
        <f>'Enter data'!C$6</f>
        <v>12.85</v>
      </c>
      <c r="B51" s="19">
        <f>B50/F$11</f>
        <v>0.608135001278716</v>
      </c>
      <c r="C51" s="18">
        <f>'Enter data'!C$10</f>
        <v>0.1</v>
      </c>
      <c r="D51" s="18">
        <v>10</v>
      </c>
      <c r="E51" s="20">
        <f>B51/C51</f>
        <v>6.081350012787159</v>
      </c>
      <c r="F51" s="3">
        <f>(A51+1)/2+(A51-1)/2*((1+12/E51)^-0.5+0.04*(1-E51)^2)</f>
        <v>16.480524395387324</v>
      </c>
      <c r="G51" s="3">
        <f>(A51+1)/2+(A51-1)/2*(1+12/E51)^-0.5</f>
        <v>10.361156440656185</v>
      </c>
      <c r="H51" s="21">
        <f>IF(E51&lt;1,F51,G51)</f>
        <v>10.361156440656185</v>
      </c>
      <c r="I51" s="13">
        <f>60/F51^0.5*LN(8/E51+0.25*E51)</f>
        <v>15.405423264674164</v>
      </c>
      <c r="J51" s="4">
        <f>120*3.14159/(G51^0.5*(E51+1.393+0.667*LN(E51+1.444)))</f>
        <v>13.277961773321836</v>
      </c>
      <c r="K51" s="21">
        <f>IF($E51&lt;1,I51,J51)</f>
        <v>13.277961773321836</v>
      </c>
      <c r="L51" s="20">
        <f>299.79/D51*'Enter data'!H$9/H51^0.5</f>
        <v>9.313502309590193</v>
      </c>
      <c r="M51" s="20">
        <f t="shared" si="1"/>
        <v>4.656751154795097</v>
      </c>
      <c r="N51" s="20">
        <f t="shared" si="1"/>
        <v>2.3283755773975483</v>
      </c>
    </row>
    <row r="52" spans="1:14" ht="12.75">
      <c r="A52" s="18">
        <f>'Enter data'!C$6</f>
        <v>12.85</v>
      </c>
      <c r="B52" s="19">
        <f>B51/F$11</f>
        <v>0.5997910762555075</v>
      </c>
      <c r="C52" s="18">
        <f>'Enter data'!C$10</f>
        <v>0.1</v>
      </c>
      <c r="D52" s="18">
        <v>10</v>
      </c>
      <c r="E52" s="20">
        <f>B52/C52</f>
        <v>5.997910762555075</v>
      </c>
      <c r="F52" s="3">
        <f>(A52+1)/2+(A52-1)/2*((1+12/E52)^-0.5+0.04*(1-E52)^2)</f>
        <v>16.26545276953822</v>
      </c>
      <c r="G52" s="3">
        <f>(A52+1)/2+(A52-1)/2*(1+12/E52)^-0.5</f>
        <v>10.345403227798288</v>
      </c>
      <c r="H52" s="21">
        <f>IF(E52&lt;1,F52,G52)</f>
        <v>10.345403227798288</v>
      </c>
      <c r="I52" s="13">
        <f>60/F52^0.5*LN(8/E52+0.25*E52)</f>
        <v>15.493505628314322</v>
      </c>
      <c r="J52" s="4">
        <f>120*3.14159/(G52^0.5*(E52+1.393+0.667*LN(E52+1.444)))</f>
        <v>13.426396478979383</v>
      </c>
      <c r="K52" s="21">
        <f>IF($E52&lt;1,I52,J52)</f>
        <v>13.426396478979383</v>
      </c>
      <c r="L52" s="20">
        <f>299.79/D52*'Enter data'!H$9/H52^0.5</f>
        <v>9.320590567579055</v>
      </c>
      <c r="M52" s="20">
        <f t="shared" si="1"/>
        <v>4.6602952837895275</v>
      </c>
      <c r="N52" s="20">
        <f t="shared" si="1"/>
        <v>2.3301476418947638</v>
      </c>
    </row>
    <row r="53" spans="1:14" ht="12.75">
      <c r="A53" s="18">
        <f>'Enter data'!C$6</f>
        <v>12.85</v>
      </c>
      <c r="B53" s="19">
        <f>B52/F$11</f>
        <v>0.591561634175472</v>
      </c>
      <c r="C53" s="18">
        <f>'Enter data'!C$10</f>
        <v>0.1</v>
      </c>
      <c r="D53" s="18">
        <v>10</v>
      </c>
      <c r="E53" s="20">
        <f>B53/C53</f>
        <v>5.91561634175472</v>
      </c>
      <c r="F53" s="3">
        <f>(A53+1)/2+(A53-1)/2*((1+12/E53)^-0.5+0.04*(1-E53)^2)</f>
        <v>16.056348352399738</v>
      </c>
      <c r="G53" s="3">
        <f>(A53+1)/2+(A53-1)/2*(1+12/E53)^-0.5</f>
        <v>10.32965003981946</v>
      </c>
      <c r="H53" s="21">
        <f>IF(E53&lt;1,F53,G53)</f>
        <v>10.32965003981946</v>
      </c>
      <c r="I53" s="13">
        <f>60/F53^0.5*LN(8/E53+0.25*E53)</f>
        <v>15.583394379344591</v>
      </c>
      <c r="J53" s="4">
        <f>120*3.14159/(G53^0.5*(E53+1.393+0.667*LN(E53+1.444)))</f>
        <v>13.576147266265327</v>
      </c>
      <c r="K53" s="21">
        <f>IF($E53&lt;1,I53,J53)</f>
        <v>13.576147266265327</v>
      </c>
      <c r="L53" s="20">
        <f>299.79/D53*'Enter data'!H$9/H53^0.5</f>
        <v>9.327695023060429</v>
      </c>
      <c r="M53" s="20">
        <f t="shared" si="1"/>
        <v>4.663847511530214</v>
      </c>
      <c r="N53" s="20">
        <f t="shared" si="1"/>
        <v>2.331923755765107</v>
      </c>
    </row>
    <row r="54" spans="1:14" ht="12.75">
      <c r="A54" s="18">
        <f>'Enter data'!C$6</f>
        <v>12.85</v>
      </c>
      <c r="B54" s="19">
        <f>B53/F$11</f>
        <v>0.5834451042737429</v>
      </c>
      <c r="C54" s="18">
        <f>'Enter data'!C$10</f>
        <v>0.1</v>
      </c>
      <c r="D54" s="18">
        <v>10</v>
      </c>
      <c r="E54" s="20">
        <f>B54/C54</f>
        <v>5.834451042737428</v>
      </c>
      <c r="F54" s="3">
        <f>(A54+1)/2+(A54-1)/2*((1+12/E54)^-0.5+0.04*(1-E54)^2)</f>
        <v>15.853042178158002</v>
      </c>
      <c r="G54" s="3">
        <f>(A54+1)/2+(A54-1)/2*(1+12/E54)^-0.5</f>
        <v>10.313897876501876</v>
      </c>
      <c r="H54" s="21">
        <f>IF(E54&lt;1,F54,G54)</f>
        <v>10.313897876501876</v>
      </c>
      <c r="I54" s="13">
        <f>60/F54^0.5*LN(8/E54+0.25*E54)</f>
        <v>15.675130195744702</v>
      </c>
      <c r="J54" s="4">
        <f>120*3.14159/(G54^0.5*(E54+1.393+0.667*LN(E54+1.444)))</f>
        <v>13.727218735425964</v>
      </c>
      <c r="K54" s="21">
        <f>IF($E54&lt;1,I54,J54)</f>
        <v>13.727218735425964</v>
      </c>
      <c r="L54" s="20">
        <f>299.79/D54*'Enter data'!H$9/H54^0.5</f>
        <v>9.334815285388357</v>
      </c>
      <c r="M54" s="20">
        <f t="shared" si="1"/>
        <v>4.667407642694179</v>
      </c>
      <c r="N54" s="20">
        <f t="shared" si="1"/>
        <v>2.3337038213470893</v>
      </c>
    </row>
    <row r="55" spans="1:14" ht="12.75">
      <c r="A55" s="18">
        <f>'Enter data'!C$6</f>
        <v>12.85</v>
      </c>
      <c r="B55" s="19">
        <f>B54/F$11</f>
        <v>0.575439937337155</v>
      </c>
      <c r="C55" s="18">
        <f>'Enter data'!C$10</f>
        <v>0.1</v>
      </c>
      <c r="D55" s="18">
        <v>10</v>
      </c>
      <c r="E55" s="20">
        <f>B55/C55</f>
        <v>5.75439937337155</v>
      </c>
      <c r="F55" s="3">
        <f>(A55+1)/2+(A55-1)/2*((1+12/E55)^-0.5+0.04*(1-E55)^2)</f>
        <v>15.655370008912897</v>
      </c>
      <c r="G55" s="3">
        <f>(A55+1)/2+(A55-1)/2*(1+12/E55)^-0.5</f>
        <v>10.298147732753655</v>
      </c>
      <c r="H55" s="21">
        <f>IF(E55&lt;1,F55,G55)</f>
        <v>10.298147732753655</v>
      </c>
      <c r="I55" s="13">
        <f>60/F55^0.5*LN(8/E55+0.25*E55)</f>
        <v>15.768752685502056</v>
      </c>
      <c r="J55" s="4">
        <f>120*3.14159/(G55^0.5*(E55+1.393+0.667*LN(E55+1.444)))</f>
        <v>13.879615353040215</v>
      </c>
      <c r="K55" s="21">
        <f>IF($E55&lt;1,I55,J55)</f>
        <v>13.879615353040215</v>
      </c>
      <c r="L55" s="20">
        <f>299.79/D55*'Enter data'!H$9/H55^0.5</f>
        <v>9.341950962304386</v>
      </c>
      <c r="M55" s="20">
        <f aca="true" t="shared" si="2" ref="M55:N74">L55/2</f>
        <v>4.670975481152193</v>
      </c>
      <c r="N55" s="20">
        <f t="shared" si="2"/>
        <v>2.3354877405760965</v>
      </c>
    </row>
    <row r="56" spans="1:14" ht="12.75">
      <c r="A56" s="18">
        <f>'Enter data'!C$6</f>
        <v>12.85</v>
      </c>
      <c r="B56" s="19">
        <f>B55/F$11</f>
        <v>0.5675446054085452</v>
      </c>
      <c r="C56" s="18">
        <f>'Enter data'!C$10</f>
        <v>0.1</v>
      </c>
      <c r="D56" s="18">
        <v>10</v>
      </c>
      <c r="E56" s="20">
        <f>B56/C56</f>
        <v>5.675446054085452</v>
      </c>
      <c r="F56" s="3">
        <f>(A56+1)/2+(A56-1)/2*((1+12/E56)^-0.5+0.04*(1-E56)^2)</f>
        <v>15.46317220406587</v>
      </c>
      <c r="G56" s="3">
        <f>(A56+1)/2+(A56-1)/2*(1+12/E56)^-0.5</f>
        <v>10.282400598360686</v>
      </c>
      <c r="H56" s="21">
        <f>IF(E56&lt;1,F56,G56)</f>
        <v>10.282400598360686</v>
      </c>
      <c r="I56" s="13">
        <f>60/F56^0.5*LN(8/E56+0.25*E56)</f>
        <v>15.86430032488565</v>
      </c>
      <c r="J56" s="4">
        <f>120*3.14159/(G56^0.5*(E56+1.393+0.667*LN(E56+1.444)))</f>
        <v>14.033341448768057</v>
      </c>
      <c r="K56" s="21">
        <f>IF($E56&lt;1,I56,J56)</f>
        <v>14.033341448768057</v>
      </c>
      <c r="L56" s="20">
        <f>299.79/D56*'Enter data'!H$9/H56^0.5</f>
        <v>9.349101660039295</v>
      </c>
      <c r="M56" s="20">
        <f t="shared" si="2"/>
        <v>4.674550830019648</v>
      </c>
      <c r="N56" s="20">
        <f t="shared" si="2"/>
        <v>2.337275415009824</v>
      </c>
    </row>
    <row r="57" spans="1:14" ht="12.75">
      <c r="A57" s="18">
        <f>'Enter data'!C$6</f>
        <v>12.85</v>
      </c>
      <c r="B57" s="19">
        <f>B56/F$11</f>
        <v>0.5597576014951082</v>
      </c>
      <c r="C57" s="18">
        <f>'Enter data'!C$10</f>
        <v>0.1</v>
      </c>
      <c r="D57" s="18">
        <v>10</v>
      </c>
      <c r="E57" s="20">
        <f>B57/C57</f>
        <v>5.597576014951082</v>
      </c>
      <c r="F57" s="3">
        <f>(A57+1)/2+(A57-1)/2*((1+12/E57)^-0.5+0.04*(1-E57)^2)</f>
        <v>15.276293593284116</v>
      </c>
      <c r="G57" s="3">
        <f>(A57+1)/2+(A57-1)/2*(1+12/E57)^-0.5</f>
        <v>10.26665745774304</v>
      </c>
      <c r="H57" s="21">
        <f>IF(E57&lt;1,F57,G57)</f>
        <v>10.26665745774304</v>
      </c>
      <c r="I57" s="13">
        <f>60/F57^0.5*LN(8/E57+0.25*E57)</f>
        <v>15.961810399497153</v>
      </c>
      <c r="J57" s="4">
        <f>120*3.14159/(G57^0.5*(E57+1.393+0.667*LN(E57+1.444)))</f>
        <v>14.18840121208364</v>
      </c>
      <c r="K57" s="21">
        <f>IF($E57&lt;1,I57,J57)</f>
        <v>14.18840121208364</v>
      </c>
      <c r="L57" s="20">
        <f>299.79/D57*'Enter data'!H$9/H57^0.5</f>
        <v>9.35626698341485</v>
      </c>
      <c r="M57" s="20">
        <f t="shared" si="2"/>
        <v>4.678133491707425</v>
      </c>
      <c r="N57" s="20">
        <f t="shared" si="2"/>
        <v>2.3390667458537124</v>
      </c>
    </row>
    <row r="58" spans="1:14" ht="12.75">
      <c r="A58" s="18">
        <f>'Enter data'!C$6</f>
        <v>12.85</v>
      </c>
      <c r="B58" s="19">
        <f>B57/F$11</f>
        <v>0.5520774392807554</v>
      </c>
      <c r="C58" s="18">
        <f>'Enter data'!C$10</f>
        <v>0.1</v>
      </c>
      <c r="D58" s="18">
        <v>10</v>
      </c>
      <c r="E58" s="20">
        <f>B58/C58</f>
        <v>5.520774392807553</v>
      </c>
      <c r="F58" s="3">
        <f>(A58+1)/2+(A58-1)/2*((1+12/E58)^-0.5+0.04*(1-E58)^2)</f>
        <v>15.094583352943644</v>
      </c>
      <c r="G58" s="3">
        <f>(A58+1)/2+(A58-1)/2*(1+12/E58)^-0.5</f>
        <v>10.250919289716158</v>
      </c>
      <c r="H58" s="21">
        <f>IF(E58&lt;1,F58,G58)</f>
        <v>10.250919289716158</v>
      </c>
      <c r="I58" s="13">
        <f>60/F58^0.5*LN(8/E58+0.25*E58)</f>
        <v>16.061318948277762</v>
      </c>
      <c r="J58" s="4">
        <f>120*3.14159/(G58^0.5*(E58+1.393+0.667*LN(E58+1.444)))</f>
        <v>14.344798688994127</v>
      </c>
      <c r="K58" s="21">
        <f>IF($E58&lt;1,I58,J58)</f>
        <v>14.344798688994127</v>
      </c>
      <c r="L58" s="20">
        <f>299.79/D58*'Enter data'!H$9/H58^0.5</f>
        <v>9.36344653594547</v>
      </c>
      <c r="M58" s="20">
        <f t="shared" si="2"/>
        <v>4.681723267972735</v>
      </c>
      <c r="N58" s="20">
        <f t="shared" si="2"/>
        <v>2.3408616339863677</v>
      </c>
    </row>
    <row r="59" spans="1:14" ht="12.75">
      <c r="A59" s="18">
        <f>'Enter data'!C$6</f>
        <v>12.85</v>
      </c>
      <c r="B59" s="19">
        <f>B58/F$11</f>
        <v>0.5445026528424192</v>
      </c>
      <c r="C59" s="18">
        <f>'Enter data'!C$10</f>
        <v>0.1</v>
      </c>
      <c r="D59" s="18">
        <v>10</v>
      </c>
      <c r="E59" s="20">
        <f>B59/C59</f>
        <v>5.445026528424191</v>
      </c>
      <c r="F59" s="3">
        <f>(A59+1)/2+(A59-1)/2*((1+12/E59)^-0.5+0.04*(1-E59)^2)</f>
        <v>14.917894885956411</v>
      </c>
      <c r="G59" s="3">
        <f>(A59+1)/2+(A59-1)/2*(1+12/E59)^-0.5</f>
        <v>10.23518706725684</v>
      </c>
      <c r="H59" s="21">
        <f>IF(E59&lt;1,F59,G59)</f>
        <v>10.23518706725684</v>
      </c>
      <c r="I59" s="13">
        <f>60/F59^0.5*LN(8/E59+0.25*E59)</f>
        <v>16.162860710635556</v>
      </c>
      <c r="J59" s="4">
        <f>120*3.14159/(G59^0.5*(E59+1.393+0.667*LN(E59+1.444)))</f>
        <v>14.502537778745456</v>
      </c>
      <c r="K59" s="21">
        <f>IF($E59&lt;1,I59,J59)</f>
        <v>14.502537778745456</v>
      </c>
      <c r="L59" s="20">
        <f>299.79/D59*'Enter data'!H$9/H59^0.5</f>
        <v>9.37063991993982</v>
      </c>
      <c r="M59" s="20">
        <f t="shared" si="2"/>
        <v>4.68531995996991</v>
      </c>
      <c r="N59" s="20">
        <f t="shared" si="2"/>
        <v>2.342659979984955</v>
      </c>
    </row>
    <row r="60" spans="1:14" ht="12.75">
      <c r="A60" s="18">
        <f>'Enter data'!C$6</f>
        <v>12.85</v>
      </c>
      <c r="B60" s="19">
        <f>B59/F$11</f>
        <v>0.5370317963702507</v>
      </c>
      <c r="C60" s="18">
        <f>'Enter data'!C$10</f>
        <v>0.1</v>
      </c>
      <c r="D60" s="18">
        <v>10</v>
      </c>
      <c r="E60" s="20">
        <f>B60/C60</f>
        <v>5.370317963702506</v>
      </c>
      <c r="F60" s="3">
        <f>(A60+1)/2+(A60-1)/2*((1+12/E60)^-0.5+0.04*(1-E60)^2)</f>
        <v>14.746085704889197</v>
      </c>
      <c r="G60" s="3">
        <f>(A60+1)/2+(A60-1)/2*(1+12/E60)^-0.5</f>
        <v>10.21946175727418</v>
      </c>
      <c r="H60" s="21">
        <f>IF(E60&lt;1,F60,G60)</f>
        <v>10.21946175727418</v>
      </c>
      <c r="I60" s="13">
        <f>60/F60^0.5*LN(8/E60+0.25*E60)</f>
        <v>16.266469076843478</v>
      </c>
      <c r="J60" s="4">
        <f>120*3.14159/(G60^0.5*(E60+1.393+0.667*LN(E60+1.444)))</f>
        <v>14.661622230516244</v>
      </c>
      <c r="K60" s="21">
        <f>IF($E60&lt;1,I60,J60)</f>
        <v>14.661622230516244</v>
      </c>
      <c r="L60" s="20">
        <f>299.79/D60*'Enter data'!H$9/H60^0.5</f>
        <v>9.377846736602189</v>
      </c>
      <c r="M60" s="20">
        <f t="shared" si="2"/>
        <v>4.6889233683010945</v>
      </c>
      <c r="N60" s="20">
        <f t="shared" si="2"/>
        <v>2.3444616841505472</v>
      </c>
    </row>
    <row r="61" spans="1:14" ht="12.75">
      <c r="A61" s="18">
        <f>'Enter data'!C$6</f>
        <v>12.85</v>
      </c>
      <c r="B61" s="19">
        <f>B60/F$11</f>
        <v>0.5296634438916558</v>
      </c>
      <c r="C61" s="18">
        <f>'Enter data'!C$10</f>
        <v>0.1</v>
      </c>
      <c r="D61" s="18">
        <v>10</v>
      </c>
      <c r="E61" s="20">
        <f>B61/C61</f>
        <v>5.296634438916557</v>
      </c>
      <c r="F61" s="3">
        <f>(A61+1)/2+(A61-1)/2*((1+12/E61)^-0.5+0.04*(1-E61)^2)</f>
        <v>14.57901731828456</v>
      </c>
      <c r="G61" s="3">
        <f>(A61+1)/2+(A61-1)/2*(1+12/E61)^-0.5</f>
        <v>10.2037443203855</v>
      </c>
      <c r="H61" s="21">
        <f>IF(E61&lt;1,F61,G61)</f>
        <v>10.2037443203855</v>
      </c>
      <c r="I61" s="13">
        <f>60/F61^0.5*LN(8/E61+0.25*E61)</f>
        <v>16.3721760418426</v>
      </c>
      <c r="J61" s="4">
        <f>120*3.14159/(G61^0.5*(E61+1.393+0.667*LN(E61+1.444)))</f>
        <v>14.82205564010105</v>
      </c>
      <c r="K61" s="21">
        <f>IF($E61&lt;1,I61,J61)</f>
        <v>14.82205564010105</v>
      </c>
      <c r="L61" s="20">
        <f>299.79/D61*'Enter data'!H$9/H61^0.5</f>
        <v>9.385066586133696</v>
      </c>
      <c r="M61" s="20">
        <f t="shared" si="2"/>
        <v>4.692533293066848</v>
      </c>
      <c r="N61" s="20">
        <f t="shared" si="2"/>
        <v>2.346266646533424</v>
      </c>
    </row>
    <row r="62" spans="1:14" ht="12.75">
      <c r="A62" s="18">
        <f>'Enter data'!C$6</f>
        <v>12.85</v>
      </c>
      <c r="B62" s="19">
        <f>B61/F$11</f>
        <v>0.5223961889991177</v>
      </c>
      <c r="C62" s="18">
        <f>'Enter data'!C$10</f>
        <v>0.1</v>
      </c>
      <c r="D62" s="18">
        <v>10</v>
      </c>
      <c r="E62" s="20">
        <f>B62/C62</f>
        <v>5.223961889991176</v>
      </c>
      <c r="F62" s="3">
        <f>(A62+1)/2+(A62-1)/2*((1+12/E62)^-0.5+0.04*(1-E62)^2)</f>
        <v>14.416555120096557</v>
      </c>
      <c r="G62" s="3">
        <f>(A62+1)/2+(A62-1)/2*(1+12/E62)^-0.5</f>
        <v>10.188035710697374</v>
      </c>
      <c r="H62" s="21">
        <f>IF(E62&lt;1,F62,G62)</f>
        <v>10.188035710697374</v>
      </c>
      <c r="I62" s="13">
        <f>60/F62^0.5*LN(8/E62+0.25*E62)</f>
        <v>16.48001216256943</v>
      </c>
      <c r="J62" s="4">
        <f>120*3.14159/(G62^0.5*(E62+1.393+0.667*LN(E62+1.444)))</f>
        <v>14.983841446584304</v>
      </c>
      <c r="K62" s="21">
        <f>IF($E62&lt;1,I62,J62)</f>
        <v>14.983841446584304</v>
      </c>
      <c r="L62" s="20">
        <f>299.79/D62*'Enter data'!H$9/H62^0.5</f>
        <v>9.39229906783318</v>
      </c>
      <c r="M62" s="20">
        <f t="shared" si="2"/>
        <v>4.69614953391659</v>
      </c>
      <c r="N62" s="20">
        <f t="shared" si="2"/>
        <v>2.348074766958295</v>
      </c>
    </row>
    <row r="63" spans="1:14" ht="12.75">
      <c r="A63" s="18">
        <f>'Enter data'!C$6</f>
        <v>12.85</v>
      </c>
      <c r="B63" s="19">
        <f>B62/F$11</f>
        <v>0.5152286445817543</v>
      </c>
      <c r="C63" s="18">
        <f>'Enter data'!C$10</f>
        <v>0.1</v>
      </c>
      <c r="D63" s="18">
        <v>10</v>
      </c>
      <c r="E63" s="20">
        <f>B63/C63</f>
        <v>5.152286445817543</v>
      </c>
      <c r="F63" s="3">
        <f>(A63+1)/2+(A63-1)/2*((1+12/E63)^-0.5+0.04*(1-E63)^2)</f>
        <v>14.2585682821563</v>
      </c>
      <c r="G63" s="3">
        <f>(A63+1)/2+(A63-1)/2*(1+12/E63)^-0.5</f>
        <v>10.17233687559184</v>
      </c>
      <c r="H63" s="21">
        <f>IF(E63&lt;1,F63,G63)</f>
        <v>10.17233687559184</v>
      </c>
      <c r="I63" s="13">
        <f>60/F63^0.5*LN(8/E63+0.25*E63)</f>
        <v>16.5900065189098</v>
      </c>
      <c r="J63" s="4">
        <f>120*3.14159/(G63^0.5*(E63+1.393+0.667*LN(E63+1.444)))</f>
        <v>15.14698292900619</v>
      </c>
      <c r="K63" s="21">
        <f>IF($E63&lt;1,I63,J63)</f>
        <v>15.14698292900619</v>
      </c>
      <c r="L63" s="20">
        <f>299.79/D63*'Enter data'!H$9/H63^0.5</f>
        <v>9.399543780197776</v>
      </c>
      <c r="M63" s="20">
        <f t="shared" si="2"/>
        <v>4.699771890098888</v>
      </c>
      <c r="N63" s="20">
        <f t="shared" si="2"/>
        <v>2.349885945049444</v>
      </c>
    </row>
    <row r="64" spans="1:14" ht="12.75">
      <c r="A64" s="18">
        <f>'Enter data'!C$6</f>
        <v>12.85</v>
      </c>
      <c r="B64" s="19">
        <f>B63/F$11</f>
        <v>0.5081594425605583</v>
      </c>
      <c r="C64" s="18">
        <f>'Enter data'!C$10</f>
        <v>0.1</v>
      </c>
      <c r="D64" s="18">
        <v>10</v>
      </c>
      <c r="E64" s="20">
        <f>B64/C64</f>
        <v>5.081594425605583</v>
      </c>
      <c r="F64" s="3">
        <f>(A64+1)/2+(A64-1)/2*((1+12/E64)^-0.5+0.04*(1-E64)^2)</f>
        <v>14.10492964958471</v>
      </c>
      <c r="G64" s="3">
        <f>(A64+1)/2+(A64-1)/2*(1+12/E64)^-0.5</f>
        <v>10.156648755517818</v>
      </c>
      <c r="H64" s="21">
        <f>IF(E64&lt;1,F64,G64)</f>
        <v>10.156648755517818</v>
      </c>
      <c r="I64" s="13">
        <f>60/F64^0.5*LN(8/E64+0.25*E64)</f>
        <v>16.702186678364814</v>
      </c>
      <c r="J64" s="4">
        <f>120*3.14159/(G64^0.5*(E64+1.393+0.667*LN(E64+1.444)))</f>
        <v>15.311483203021966</v>
      </c>
      <c r="K64" s="21">
        <f>IF($E64&lt;1,I64,J64)</f>
        <v>15.311483203021966</v>
      </c>
      <c r="L64" s="20">
        <f>299.79/D64*'Enter data'!H$9/H64^0.5</f>
        <v>9.406800321023116</v>
      </c>
      <c r="M64" s="20">
        <f t="shared" si="2"/>
        <v>4.703400160511558</v>
      </c>
      <c r="N64" s="20">
        <f t="shared" si="2"/>
        <v>2.351700080255779</v>
      </c>
    </row>
    <row r="65" spans="1:14" ht="12.75">
      <c r="A65" s="18">
        <f>'Enter data'!C$6</f>
        <v>12.85</v>
      </c>
      <c r="B65" s="19">
        <f>B64/F$11</f>
        <v>0.5011872336272701</v>
      </c>
      <c r="C65" s="18">
        <f>'Enter data'!C$10</f>
        <v>0.1</v>
      </c>
      <c r="D65" s="18">
        <v>10</v>
      </c>
      <c r="E65" s="20">
        <f>B65/C65</f>
        <v>5.011872336272701</v>
      </c>
      <c r="F65" s="3">
        <f>(A65+1)/2+(A65-1)/2*((1+12/E65)^-0.5+0.04*(1-E65)^2)</f>
        <v>13.95551563907225</v>
      </c>
      <c r="G65" s="3">
        <f>(A65+1)/2+(A65-1)/2*(1+12/E65)^-0.5</f>
        <v>10.140972283787859</v>
      </c>
      <c r="H65" s="21">
        <f>IF(E65&lt;1,F65,G65)</f>
        <v>10.140972283787859</v>
      </c>
      <c r="I65" s="13">
        <f>60/F65^0.5*LN(8/E65+0.25*E65)</f>
        <v>16.81657866449782</v>
      </c>
      <c r="J65" s="4">
        <f>120*3.14159/(G65^0.5*(E65+1.393+0.667*LN(E65+1.444)))</f>
        <v>15.477345217555975</v>
      </c>
      <c r="K65" s="21">
        <f>IF($E65&lt;1,I65,J65)</f>
        <v>15.477345217555975</v>
      </c>
      <c r="L65" s="20">
        <f>299.79/D65*'Enter data'!H$9/H65^0.5</f>
        <v>9.41406828750307</v>
      </c>
      <c r="M65" s="20">
        <f t="shared" si="2"/>
        <v>4.707034143751535</v>
      </c>
      <c r="N65" s="20">
        <f t="shared" si="2"/>
        <v>2.3535170718757676</v>
      </c>
    </row>
    <row r="66" spans="1:14" ht="12.75">
      <c r="A66" s="18">
        <f>'Enter data'!C$6</f>
        <v>12.85</v>
      </c>
      <c r="B66" s="19">
        <f>B65/F$11</f>
        <v>0.4943106869868333</v>
      </c>
      <c r="C66" s="18">
        <f>'Enter data'!C$10</f>
        <v>0.1</v>
      </c>
      <c r="D66" s="18">
        <v>10</v>
      </c>
      <c r="E66" s="20">
        <f>B66/C66</f>
        <v>4.943106869868332</v>
      </c>
      <c r="F66" s="3">
        <f>(A66+1)/2+(A66-1)/2*((1+12/E66)^-0.5+0.04*(1-E66)^2)</f>
        <v>13.810206139947304</v>
      </c>
      <c r="G66" s="3">
        <f>(A66+1)/2+(A66-1)/2*(1+12/E66)^-0.5</f>
        <v>10.12530838638023</v>
      </c>
      <c r="H66" s="21">
        <f>IF(E66&lt;1,F66,G66)</f>
        <v>10.12530838638023</v>
      </c>
      <c r="I66" s="13">
        <f>60/F66^0.5*LN(8/E66+0.25*E66)</f>
        <v>16.93320692921398</v>
      </c>
      <c r="J66" s="4">
        <f>120*3.14159/(G66^0.5*(E66+1.393+0.667*LN(E66+1.444)))</f>
        <v>15.644571751451982</v>
      </c>
      <c r="K66" s="21">
        <f>IF($E66&lt;1,I66,J66)</f>
        <v>15.644571751451982</v>
      </c>
      <c r="L66" s="20">
        <f>299.79/D66*'Enter data'!H$9/H66^0.5</f>
        <v>9.421347276329039</v>
      </c>
      <c r="M66" s="20">
        <f t="shared" si="2"/>
        <v>4.710673638164519</v>
      </c>
      <c r="N66" s="20">
        <f t="shared" si="2"/>
        <v>2.3553368190822597</v>
      </c>
    </row>
    <row r="67" spans="1:14" ht="12.75">
      <c r="A67" s="18">
        <f>'Enter data'!C$6</f>
        <v>12.85</v>
      </c>
      <c r="B67" s="19">
        <f>B66/F$11</f>
        <v>0.48752849010338417</v>
      </c>
      <c r="C67" s="18">
        <f>'Enter data'!C$10</f>
        <v>0.1</v>
      </c>
      <c r="D67" s="18">
        <v>10</v>
      </c>
      <c r="E67" s="20">
        <f>B67/C67</f>
        <v>4.875284901033841</v>
      </c>
      <c r="F67" s="3">
        <f>(A67+1)/2+(A67-1)/2*((1+12/E67)^-0.5+0.04*(1-E67)^2)</f>
        <v>13.668884417957301</v>
      </c>
      <c r="G67" s="3">
        <f>(A67+1)/2+(A67-1)/2*(1+12/E67)^-0.5</f>
        <v>10.109657981746436</v>
      </c>
      <c r="H67" s="21">
        <f>IF(E67&lt;1,F67,G67)</f>
        <v>10.109657981746436</v>
      </c>
      <c r="I67" s="13">
        <f>60/F67^0.5*LN(8/E67+0.25*E67)</f>
        <v>17.052094328907312</v>
      </c>
      <c r="J67" s="4">
        <f>120*3.14159/(G67^0.5*(E67+1.393+0.667*LN(E67+1.444)))</f>
        <v>15.813165410121224</v>
      </c>
      <c r="K67" s="21">
        <f>IF($E67&lt;1,I67,J67)</f>
        <v>15.813165410121224</v>
      </c>
      <c r="L67" s="20">
        <f>299.79/D67*'Enter data'!H$9/H67^0.5</f>
        <v>9.428636883788675</v>
      </c>
      <c r="M67" s="20">
        <f t="shared" si="2"/>
        <v>4.714318441894338</v>
      </c>
      <c r="N67" s="20">
        <f t="shared" si="2"/>
        <v>2.357159220947169</v>
      </c>
    </row>
    <row r="68" spans="1:14" ht="12.75">
      <c r="A68" s="18">
        <f>'Enter data'!C$6</f>
        <v>12.85</v>
      </c>
      <c r="B68" s="19">
        <f>B67/F$11</f>
        <v>0.48083934844972637</v>
      </c>
      <c r="C68" s="18">
        <f>'Enter data'!C$10</f>
        <v>0.1</v>
      </c>
      <c r="D68" s="18">
        <v>10</v>
      </c>
      <c r="E68" s="20">
        <f>B68/C68</f>
        <v>4.808393484497263</v>
      </c>
      <c r="F68" s="3">
        <f>(A68+1)/2+(A68-1)/2*((1+12/E68)^-0.5+0.04*(1-E68)^2)</f>
        <v>13.531437021688586</v>
      </c>
      <c r="G68" s="3">
        <f>(A68+1)/2+(A68-1)/2*(1+12/E68)^-0.5</f>
        <v>10.09402198062418</v>
      </c>
      <c r="H68" s="21">
        <f>IF(E68&lt;1,F68,G68)</f>
        <v>10.09402198062418</v>
      </c>
      <c r="I68" s="13">
        <f>60/F68^0.5*LN(8/E68+0.25*E68)</f>
        <v>17.173262104492974</v>
      </c>
      <c r="J68" s="4">
        <f>120*3.14159/(G68^0.5*(E68+1.393+0.667*LN(E68+1.444)))</f>
        <v>15.983128622189756</v>
      </c>
      <c r="K68" s="21">
        <f>IF($E68&lt;1,I68,J68)</f>
        <v>15.983128622189756</v>
      </c>
      <c r="L68" s="20">
        <f>299.79/D68*'Enter data'!H$9/H68^0.5</f>
        <v>9.43593670586405</v>
      </c>
      <c r="M68" s="20">
        <f t="shared" si="2"/>
        <v>4.717968352932025</v>
      </c>
      <c r="N68" s="20">
        <f t="shared" si="2"/>
        <v>2.3589841764660124</v>
      </c>
    </row>
    <row r="69" spans="1:14" ht="12.75">
      <c r="A69" s="18">
        <f>'Enter data'!C$6</f>
        <v>12.85</v>
      </c>
      <c r="B69" s="19">
        <f>B68/F$11</f>
        <v>0.47424198526024247</v>
      </c>
      <c r="C69" s="18">
        <f>'Enter data'!C$10</f>
        <v>0.1</v>
      </c>
      <c r="D69" s="18">
        <v>10</v>
      </c>
      <c r="E69" s="20">
        <f>B69/C69</f>
        <v>4.742419852602424</v>
      </c>
      <c r="F69" s="3">
        <f>(A69+1)/2+(A69-1)/2*((1+12/E69)^-0.5+0.04*(1-E69)^2)</f>
        <v>13.397753691553042</v>
      </c>
      <c r="G69" s="3">
        <f>(A69+1)/2+(A69-1)/2*(1+12/E69)^-0.5</f>
        <v>10.078401285855842</v>
      </c>
      <c r="H69" s="21">
        <f>IF(E69&lt;1,F69,G69)</f>
        <v>10.078401285855842</v>
      </c>
      <c r="I69" s="13">
        <f>60/F69^0.5*LN(8/E69+0.25*E69)</f>
        <v>17.29672986532605</v>
      </c>
      <c r="J69" s="4">
        <f>120*3.14159/(G69^0.5*(E69+1.393+0.667*LN(E69+1.444)))</f>
        <v>16.154463636146758</v>
      </c>
      <c r="K69" s="21">
        <f>IF($E69&lt;1,I69,J69)</f>
        <v>16.154463636146758</v>
      </c>
      <c r="L69" s="20">
        <f>299.79/D69*'Enter data'!H$9/H69^0.5</f>
        <v>9.443246338329171</v>
      </c>
      <c r="M69" s="20">
        <f t="shared" si="2"/>
        <v>4.721623169164586</v>
      </c>
      <c r="N69" s="20">
        <f t="shared" si="2"/>
        <v>2.360811584582293</v>
      </c>
    </row>
    <row r="70" spans="1:14" ht="12.75">
      <c r="A70" s="18">
        <f>'Enter data'!C$6</f>
        <v>12.85</v>
      </c>
      <c r="B70" s="19">
        <f>B69/F$11</f>
        <v>0.467735141287196</v>
      </c>
      <c r="C70" s="18">
        <f>'Enter data'!C$10</f>
        <v>0.1</v>
      </c>
      <c r="D70" s="18">
        <v>10</v>
      </c>
      <c r="E70" s="20">
        <f>B70/C70</f>
        <v>4.6773514128719595</v>
      </c>
      <c r="F70" s="3">
        <f>(A70+1)/2+(A70-1)/2*((1+12/E70)^-0.5+0.04*(1-E70)^2)</f>
        <v>13.267727271271564</v>
      </c>
      <c r="G70" s="3">
        <f>(A70+1)/2+(A70-1)/2*(1+12/E70)^-0.5</f>
        <v>10.062796792212483</v>
      </c>
      <c r="H70" s="21">
        <f>IF(E70&lt;1,F70,G70)</f>
        <v>10.062796792212483</v>
      </c>
      <c r="I70" s="13">
        <f>60/F70^0.5*LN(8/E70+0.25*E70)</f>
        <v>17.42251557699187</v>
      </c>
      <c r="J70" s="4">
        <f>120*3.14159/(G70^0.5*(E70+1.393+0.667*LN(E70+1.444)))</f>
        <v>16.327172516995347</v>
      </c>
      <c r="K70" s="21">
        <f>IF($E70&lt;1,I70,J70)</f>
        <v>16.327172516995347</v>
      </c>
      <c r="L70" s="20">
        <f>299.79/D70*'Enter data'!H$9/H70^0.5</f>
        <v>9.450565376846837</v>
      </c>
      <c r="M70" s="20">
        <f t="shared" si="2"/>
        <v>4.725282688423419</v>
      </c>
      <c r="N70" s="20">
        <f t="shared" si="2"/>
        <v>2.3626413442117093</v>
      </c>
    </row>
    <row r="71" spans="1:14" ht="12.75">
      <c r="A71" s="18">
        <f>'Enter data'!C$6</f>
        <v>12.85</v>
      </c>
      <c r="B71" s="19">
        <f>B70/F$11</f>
        <v>0.4613175745603772</v>
      </c>
      <c r="C71" s="18">
        <f>'Enter data'!C$10</f>
        <v>0.1</v>
      </c>
      <c r="D71" s="18">
        <v>10</v>
      </c>
      <c r="E71" s="20">
        <f>B71/C71</f>
        <v>4.613175745603772</v>
      </c>
      <c r="F71" s="3">
        <f>(A71+1)/2+(A71-1)/2*((1+12/E71)^-0.5+0.04*(1-E71)^2)</f>
        <v>13.141253621786227</v>
      </c>
      <c r="G71" s="3">
        <f>(A71+1)/2+(A71-1)/2*(1+12/E71)^-0.5</f>
        <v>10.047209386223436</v>
      </c>
      <c r="H71" s="21">
        <f>IF(E71&lt;1,F71,G71)</f>
        <v>10.047209386223436</v>
      </c>
      <c r="I71" s="13">
        <f>60/F71^0.5*LN(8/E71+0.25*E71)</f>
        <v>17.55063555293695</v>
      </c>
      <c r="J71" s="4">
        <f>120*3.14159/(G71^0.5*(E71+1.393+0.667*LN(E71+1.444)))</f>
        <v>16.50125714290765</v>
      </c>
      <c r="K71" s="21">
        <f>IF($E71&lt;1,I71,J71)</f>
        <v>16.50125714290765</v>
      </c>
      <c r="L71" s="20">
        <f>299.79/D71*'Enter data'!H$9/H71^0.5</f>
        <v>9.457893417064753</v>
      </c>
      <c r="M71" s="20">
        <f t="shared" si="2"/>
        <v>4.728946708532376</v>
      </c>
      <c r="N71" s="20">
        <f t="shared" si="2"/>
        <v>2.364473354266188</v>
      </c>
    </row>
    <row r="72" spans="1:14" ht="12.75">
      <c r="A72" s="18">
        <f>'Enter data'!C$6</f>
        <v>12.85</v>
      </c>
      <c r="B72" s="19">
        <f>B71/F$11</f>
        <v>0.4549880601500464</v>
      </c>
      <c r="C72" s="18">
        <f>'Enter data'!C$10</f>
        <v>0.1</v>
      </c>
      <c r="D72" s="18">
        <v>10</v>
      </c>
      <c r="E72" s="20">
        <f>B72/C72</f>
        <v>4.549880601500464</v>
      </c>
      <c r="F72" s="3">
        <f>(A72+1)/2+(A72-1)/2*((1+12/E72)^-0.5+0.04*(1-E72)^2)</f>
        <v>13.018231537534978</v>
      </c>
      <c r="G72" s="3">
        <f>(A72+1)/2+(A72-1)/2*(1+12/E72)^-0.5</f>
        <v>10.031639946011477</v>
      </c>
      <c r="H72" s="21">
        <f>IF(E72&lt;1,F72,G72)</f>
        <v>10.031639946011477</v>
      </c>
      <c r="I72" s="13">
        <f>60/F72^0.5*LN(8/E72+0.25*E72)</f>
        <v>17.68110444989441</v>
      </c>
      <c r="J72" s="4">
        <f>120*3.14159/(G72^0.5*(E72+1.393+0.667*LN(E72+1.444)))</f>
        <v>16.676719201885916</v>
      </c>
      <c r="K72" s="21">
        <f>IF($E72&lt;1,I72,J72)</f>
        <v>16.676719201885916</v>
      </c>
      <c r="L72" s="20">
        <f>299.79/D72*'Enter data'!H$9/H72^0.5</f>
        <v>9.465230054710894</v>
      </c>
      <c r="M72" s="20">
        <f t="shared" si="2"/>
        <v>4.732615027355447</v>
      </c>
      <c r="N72" s="20">
        <f t="shared" si="2"/>
        <v>2.3663075136777234</v>
      </c>
    </row>
    <row r="73" spans="1:14" ht="12.75">
      <c r="A73" s="18">
        <f>'Enter data'!C$6</f>
        <v>12.85</v>
      </c>
      <c r="B73" s="19">
        <f>B72/F$11</f>
        <v>0.44874538993312996</v>
      </c>
      <c r="C73" s="18">
        <f>'Enter data'!C$10</f>
        <v>0.1</v>
      </c>
      <c r="D73" s="18">
        <v>10</v>
      </c>
      <c r="E73" s="20">
        <f>B73/C73</f>
        <v>4.4874538993313</v>
      </c>
      <c r="F73" s="3">
        <f>(A73+1)/2+(A73-1)/2*((1+12/E73)^-0.5+0.04*(1-E73)^2)</f>
        <v>12.8985626650244</v>
      </c>
      <c r="G73" s="3">
        <f>(A73+1)/2+(A73-1)/2*(1+12/E73)^-0.5</f>
        <v>10.016089341133624</v>
      </c>
      <c r="H73" s="21">
        <f>IF(E73&lt;1,F73,G73)</f>
        <v>10.016089341133624</v>
      </c>
      <c r="I73" s="13">
        <f>60/F73^0.5*LN(8/E73+0.25*E73)</f>
        <v>17.813935267043128</v>
      </c>
      <c r="J73" s="4">
        <f>120*3.14159/(G73^0.5*(E73+1.393+0.667*LN(E73+1.444)))</f>
        <v>16.85356018843131</v>
      </c>
      <c r="K73" s="21">
        <f>IF($E73&lt;1,I73,J73)</f>
        <v>16.85356018843131</v>
      </c>
      <c r="L73" s="20">
        <f>299.79/D73*'Enter data'!H$9/H73^0.5</f>
        <v>9.472574885688049</v>
      </c>
      <c r="M73" s="20">
        <f t="shared" si="2"/>
        <v>4.7362874428440245</v>
      </c>
      <c r="N73" s="20">
        <f t="shared" si="2"/>
        <v>2.3681437214220122</v>
      </c>
    </row>
    <row r="74" spans="1:14" ht="12.75">
      <c r="A74" s="18">
        <f>'Enter data'!C$6</f>
        <v>12.85</v>
      </c>
      <c r="B74" s="19">
        <f>B73/F$11</f>
        <v>0.4425883723626243</v>
      </c>
      <c r="C74" s="18">
        <f>'Enter data'!C$10</f>
        <v>0.1</v>
      </c>
      <c r="D74" s="18">
        <v>10</v>
      </c>
      <c r="E74" s="20">
        <f>B74/C74</f>
        <v>4.425883723626243</v>
      </c>
      <c r="F74" s="3">
        <f>(A74+1)/2+(A74-1)/2*((1+12/E74)^-0.5+0.04*(1-E74)^2)</f>
        <v>12.782151423637872</v>
      </c>
      <c r="G74" s="3">
        <f>(A74+1)/2+(A74-1)/2*(1+12/E74)^-0.5</f>
        <v>10.000558432427562</v>
      </c>
      <c r="H74" s="21">
        <f>IF(E74&lt;1,F74,G74)</f>
        <v>10.000558432427562</v>
      </c>
      <c r="I74" s="13">
        <f>60/F74^0.5*LN(8/E74+0.25*E74)</f>
        <v>17.949139348825913</v>
      </c>
      <c r="J74" s="4">
        <f>120*3.14159/(G74^0.5*(E74+1.393+0.667*LN(E74+1.444)))</f>
        <v>17.031781400222403</v>
      </c>
      <c r="K74" s="21">
        <f>IF($E74&lt;1,I74,J74)</f>
        <v>17.031781400222403</v>
      </c>
      <c r="L74" s="20">
        <f>299.79/D74*'Enter data'!H$9/H74^0.5</f>
        <v>9.479927506167519</v>
      </c>
      <c r="M74" s="20">
        <f t="shared" si="2"/>
        <v>4.739963753083759</v>
      </c>
      <c r="N74" s="20">
        <f t="shared" si="2"/>
        <v>2.3699818765418796</v>
      </c>
    </row>
    <row r="75" spans="1:14" ht="12.75">
      <c r="A75" s="18">
        <f>'Enter data'!C$6</f>
        <v>12.85</v>
      </c>
      <c r="B75" s="19">
        <f>B74/F$11</f>
        <v>0.4365158322401637</v>
      </c>
      <c r="C75" s="18">
        <f>'Enter data'!C$10</f>
        <v>0.1</v>
      </c>
      <c r="D75" s="18">
        <v>10</v>
      </c>
      <c r="E75" s="20">
        <f>B75/C75</f>
        <v>4.365158322401637</v>
      </c>
      <c r="F75" s="3">
        <f>(A75+1)/2+(A75-1)/2*((1+12/E75)^-0.5+0.04*(1-E75)^2)</f>
        <v>12.66890492861819</v>
      </c>
      <c r="G75" s="3">
        <f>(A75+1)/2+(A75-1)/2*(1+12/E75)^-0.5</f>
        <v>9.985048071863716</v>
      </c>
      <c r="H75" s="21">
        <f>IF(E75&lt;1,F75,G75)</f>
        <v>9.985048071863716</v>
      </c>
      <c r="I75" s="13">
        <f>60/F75^0.5*LN(8/E75+0.25*E75)</f>
        <v>18.08672639133868</v>
      </c>
      <c r="J75" s="4">
        <f>120*3.14159/(G75^0.5*(E75+1.393+0.667*LN(E75+1.444)))</f>
        <v>17.211383934805127</v>
      </c>
      <c r="K75" s="21">
        <f>IF($E75&lt;1,I75,J75)</f>
        <v>17.211383934805127</v>
      </c>
      <c r="L75" s="20">
        <f>299.79/D75*'Enter data'!H$9/H75^0.5</f>
        <v>9.487287512681913</v>
      </c>
      <c r="M75" s="20">
        <f aca="true" t="shared" si="3" ref="M75:N94">L75/2</f>
        <v>4.743643756340957</v>
      </c>
      <c r="N75" s="20">
        <f t="shared" si="3"/>
        <v>2.3718218781704783</v>
      </c>
    </row>
    <row r="76" spans="1:14" ht="12.75">
      <c r="A76" s="18">
        <f>'Enter data'!C$6</f>
        <v>12.85</v>
      </c>
      <c r="B76" s="19">
        <f>B75/F$11</f>
        <v>0.4305266104917084</v>
      </c>
      <c r="C76" s="18">
        <f>'Enter data'!C$10</f>
        <v>0.1</v>
      </c>
      <c r="D76" s="18">
        <v>10</v>
      </c>
      <c r="E76" s="20">
        <f>B76/C76</f>
        <v>4.3052661049170835</v>
      </c>
      <c r="F76" s="3">
        <f>(A76+1)/2+(A76-1)/2*((1+12/E76)^-0.5+0.04*(1-E76)^2)</f>
        <v>12.558732916165324</v>
      </c>
      <c r="G76" s="3">
        <f>(A76+1)/2+(A76-1)/2*(1+12/E76)^-0.5</f>
        <v>9.969559102402966</v>
      </c>
      <c r="H76" s="21">
        <f>IF(E76&lt;1,F76,G76)</f>
        <v>9.969559102402966</v>
      </c>
      <c r="I76" s="13">
        <f>60/F76^0.5*LN(8/E76+0.25*E76)</f>
        <v>18.22670445219053</v>
      </c>
      <c r="J76" s="4">
        <f>120*3.14159/(G76^0.5*(E76+1.393+0.667*LN(E76+1.444)))</f>
        <v>17.39236868629614</v>
      </c>
      <c r="K76" s="21">
        <f>IF($E76&lt;1,I76,J76)</f>
        <v>17.39236868629614</v>
      </c>
      <c r="L76" s="20">
        <f>299.79/D76*'Enter data'!H$9/H76^0.5</f>
        <v>9.49465450221702</v>
      </c>
      <c r="M76" s="20">
        <f t="shared" si="3"/>
        <v>4.74732725110851</v>
      </c>
      <c r="N76" s="20">
        <f t="shared" si="3"/>
        <v>2.373663625554255</v>
      </c>
    </row>
    <row r="77" spans="1:14" ht="12.75">
      <c r="A77" s="18">
        <f>'Enter data'!C$6</f>
        <v>12.85</v>
      </c>
      <c r="B77" s="19">
        <f>B76/F$11</f>
        <v>0.4246195639463106</v>
      </c>
      <c r="C77" s="18">
        <f>'Enter data'!C$10</f>
        <v>0.1</v>
      </c>
      <c r="D77" s="18">
        <v>10</v>
      </c>
      <c r="E77" s="20">
        <f>B77/C77</f>
        <v>4.246195639463106</v>
      </c>
      <c r="F77" s="3">
        <f>(A77+1)/2+(A77-1)/2*((1+12/E77)^-0.5+0.04*(1-E77)^2)</f>
        <v>12.451547670591637</v>
      </c>
      <c r="G77" s="3">
        <f>(A77+1)/2+(A77-1)/2*(1+12/E77)^-0.5</f>
        <v>9.954092357860016</v>
      </c>
      <c r="H77" s="21">
        <f>IF(E77&lt;1,F77,G77)</f>
        <v>9.954092357860016</v>
      </c>
      <c r="I77" s="13">
        <f>60/F77^0.5*LN(8/E77+0.25*E77)</f>
        <v>18.369079963723035</v>
      </c>
      <c r="J77" s="4">
        <f>120*3.14159/(G77^0.5*(E77+1.393+0.667*LN(E77+1.444)))</f>
        <v>17.574736342101616</v>
      </c>
      <c r="K77" s="21">
        <f>IF($E77&lt;1,I77,J77)</f>
        <v>17.574736342101616</v>
      </c>
      <c r="L77" s="20">
        <f>299.79/D77*'Enter data'!H$9/H77^0.5</f>
        <v>9.502028072302712</v>
      </c>
      <c r="M77" s="20">
        <f t="shared" si="3"/>
        <v>4.751014036151356</v>
      </c>
      <c r="N77" s="20">
        <f t="shared" si="3"/>
        <v>2.375507018075678</v>
      </c>
    </row>
    <row r="78" spans="1:14" ht="12.75">
      <c r="A78" s="18">
        <f>'Enter data'!C$6</f>
        <v>12.85</v>
      </c>
      <c r="B78" s="19">
        <f>B77/F$11</f>
        <v>0.4187935651179161</v>
      </c>
      <c r="C78" s="18">
        <f>'Enter data'!C$10</f>
        <v>0.1</v>
      </c>
      <c r="D78" s="18">
        <v>10</v>
      </c>
      <c r="E78" s="20">
        <f>B78/C78</f>
        <v>4.187935651179161</v>
      </c>
      <c r="F78" s="3">
        <f>(A78+1)/2+(A78-1)/2*((1+12/E78)^-0.5+0.04*(1-E78)^2)</f>
        <v>12.347263953478418</v>
      </c>
      <c r="G78" s="3">
        <f>(A78+1)/2+(A78-1)/2*(1+12/E78)^-0.5</f>
        <v>9.93864866277241</v>
      </c>
      <c r="H78" s="21">
        <f>IF(E78&lt;1,F78,G78)</f>
        <v>9.93864866277241</v>
      </c>
      <c r="I78" s="13">
        <f>60/F78^0.5*LN(8/E78+0.25*E78)</f>
        <v>18.513857749466453</v>
      </c>
      <c r="J78" s="4">
        <f>120*3.14159/(G78^0.5*(E78+1.393+0.667*LN(E78+1.444)))</f>
        <v>17.75848737965344</v>
      </c>
      <c r="K78" s="21">
        <f>IF($E78&lt;1,I78,J78)</f>
        <v>17.75848737965344</v>
      </c>
      <c r="L78" s="20">
        <f>299.79/D78*'Enter data'!H$9/H78^0.5</f>
        <v>9.50940782110282</v>
      </c>
      <c r="M78" s="20">
        <f t="shared" si="3"/>
        <v>4.75470391055141</v>
      </c>
      <c r="N78" s="20">
        <f t="shared" si="3"/>
        <v>2.377351955275705</v>
      </c>
    </row>
    <row r="79" spans="1:14" ht="12.75">
      <c r="A79" s="18">
        <f>'Enter data'!C$6</f>
        <v>12.85</v>
      </c>
      <c r="B79" s="19">
        <f>B78/F$11</f>
        <v>0.4130475019901591</v>
      </c>
      <c r="C79" s="18">
        <f>'Enter data'!C$10</f>
        <v>0.1</v>
      </c>
      <c r="D79" s="18">
        <v>10</v>
      </c>
      <c r="E79" s="20">
        <f aca="true" t="shared" si="4" ref="E79:E142">B79/C79</f>
        <v>4.130475019901591</v>
      </c>
      <c r="F79" s="3">
        <f aca="true" t="shared" si="5" ref="F79:F142">(A79+1)/2+(A79-1)/2*((1+12/E79)^-0.5+0.04*(1-E79)^2)</f>
        <v>12.245798934779181</v>
      </c>
      <c r="G79" s="3">
        <f aca="true" t="shared" si="6" ref="G79:G142">(A79+1)/2+(A79-1)/2*(1+12/E79)^-0.5</f>
        <v>9.923228832275175</v>
      </c>
      <c r="H79" s="21">
        <f aca="true" t="shared" si="7" ref="H79:H142">IF(E79&lt;1,F79,G79)</f>
        <v>9.923228832275175</v>
      </c>
      <c r="I79" s="13">
        <f aca="true" t="shared" si="8" ref="I79:I142">60/F79^0.5*LN(8/E79+0.25*E79)</f>
        <v>18.66104104370133</v>
      </c>
      <c r="J79" s="4">
        <f aca="true" t="shared" si="9" ref="J79:J142">120*3.14159/(G79^0.5*(E79+1.393+0.667*LN(E79+1.444)))</f>
        <v>17.943622063164923</v>
      </c>
      <c r="K79" s="21">
        <f aca="true" t="shared" si="10" ref="K79:K142">IF($E79&lt;1,I79,J79)</f>
        <v>17.943622063164923</v>
      </c>
      <c r="L79" s="20">
        <f>299.79/D79*'Enter data'!H$9/H79^0.5</f>
        <v>9.516793347503997</v>
      </c>
      <c r="M79" s="20">
        <f t="shared" si="3"/>
        <v>4.7583966737519985</v>
      </c>
      <c r="N79" s="20">
        <f t="shared" si="3"/>
        <v>2.3791983368759992</v>
      </c>
    </row>
    <row r="80" spans="1:14" ht="12.75">
      <c r="A80" s="18">
        <f>'Enter data'!C$6</f>
        <v>12.85</v>
      </c>
      <c r="B80" s="19">
        <f>B79/F$11</f>
        <v>0.40738027780411046</v>
      </c>
      <c r="C80" s="18">
        <f>'Enter data'!C$10</f>
        <v>0.1</v>
      </c>
      <c r="D80" s="18">
        <v>10</v>
      </c>
      <c r="E80" s="20">
        <f t="shared" si="4"/>
        <v>4.073802778041104</v>
      </c>
      <c r="F80" s="3">
        <f t="shared" si="5"/>
        <v>12.14707212581659</v>
      </c>
      <c r="G80" s="3">
        <f t="shared" si="6"/>
        <v>9.9078336719811</v>
      </c>
      <c r="H80" s="21">
        <f t="shared" si="7"/>
        <v>9.9078336719811</v>
      </c>
      <c r="I80" s="13">
        <f t="shared" si="8"/>
        <v>18.810631513985108</v>
      </c>
      <c r="J80" s="4">
        <f t="shared" si="9"/>
        <v>18.130140440408123</v>
      </c>
      <c r="K80" s="21">
        <f t="shared" si="10"/>
        <v>18.130140440408123</v>
      </c>
      <c r="L80" s="20">
        <f>299.79/D80*'Enter data'!H$9/H80^0.5</f>
        <v>9.524184251203465</v>
      </c>
      <c r="M80" s="20">
        <f t="shared" si="3"/>
        <v>4.762092125601733</v>
      </c>
      <c r="N80" s="20">
        <f t="shared" si="3"/>
        <v>2.3810460628008663</v>
      </c>
    </row>
    <row r="81" spans="1:14" ht="12.75">
      <c r="A81" s="18">
        <f>'Enter data'!C$6</f>
        <v>12.85</v>
      </c>
      <c r="B81" s="19">
        <f>B80/F$11</f>
        <v>0.40179081084893764</v>
      </c>
      <c r="C81" s="18">
        <f>'Enter data'!C$10</f>
        <v>0.1</v>
      </c>
      <c r="D81" s="18">
        <v>10</v>
      </c>
      <c r="E81" s="20">
        <f t="shared" si="4"/>
        <v>4.017908108489376</v>
      </c>
      <c r="F81" s="3">
        <f t="shared" si="5"/>
        <v>12.051005314121369</v>
      </c>
      <c r="G81" s="3">
        <f t="shared" si="6"/>
        <v>9.892463977866607</v>
      </c>
      <c r="H81" s="21">
        <f t="shared" si="7"/>
        <v>9.892463977866607</v>
      </c>
      <c r="I81" s="13">
        <f t="shared" si="8"/>
        <v>18.96262928649602</v>
      </c>
      <c r="J81" s="4">
        <f t="shared" si="9"/>
        <v>18.31804233951491</v>
      </c>
      <c r="K81" s="21">
        <f t="shared" si="10"/>
        <v>18.31804233951491</v>
      </c>
      <c r="L81" s="20">
        <f>299.79/D81*'Enter data'!H$9/H81^0.5</f>
        <v>9.53158013279569</v>
      </c>
      <c r="M81" s="20">
        <f t="shared" si="3"/>
        <v>4.765790066397845</v>
      </c>
      <c r="N81" s="20">
        <f t="shared" si="3"/>
        <v>2.3828950331989227</v>
      </c>
    </row>
    <row r="82" spans="1:14" ht="12.75">
      <c r="A82" s="18">
        <f>'Enter data'!C$6</f>
        <v>12.85</v>
      </c>
      <c r="B82" s="19">
        <f>B81/F$11</f>
        <v>0.3962780342554372</v>
      </c>
      <c r="C82" s="18">
        <f>'Enter data'!C$10</f>
        <v>0.1</v>
      </c>
      <c r="D82" s="18">
        <v>10</v>
      </c>
      <c r="E82" s="20">
        <f t="shared" si="4"/>
        <v>3.9627803425543715</v>
      </c>
      <c r="F82" s="3">
        <f t="shared" si="5"/>
        <v>11.957522500062915</v>
      </c>
      <c r="G82" s="3">
        <f t="shared" si="6"/>
        <v>9.877120536163211</v>
      </c>
      <c r="H82" s="21">
        <f t="shared" si="7"/>
        <v>9.877120536163211</v>
      </c>
      <c r="I82" s="13">
        <f t="shared" si="8"/>
        <v>19.117032974040022</v>
      </c>
      <c r="J82" s="4">
        <f t="shared" si="9"/>
        <v>18.507327365804112</v>
      </c>
      <c r="K82" s="21">
        <f t="shared" si="10"/>
        <v>18.507327365804112</v>
      </c>
      <c r="L82" s="20">
        <f>299.79/D82*'Enter data'!H$9/H82^0.5</f>
        <v>9.538980593857888</v>
      </c>
      <c r="M82" s="20">
        <f t="shared" si="3"/>
        <v>4.769490296928944</v>
      </c>
      <c r="N82" s="20">
        <f t="shared" si="3"/>
        <v>2.384745148464472</v>
      </c>
    </row>
    <row r="83" spans="1:14" ht="12.75">
      <c r="A83" s="18">
        <f>'Enter data'!C$6</f>
        <v>12.85</v>
      </c>
      <c r="B83" s="19">
        <f>B82/F$11</f>
        <v>0.3908408957923997</v>
      </c>
      <c r="C83" s="18">
        <f>'Enter data'!C$10</f>
        <v>0.1</v>
      </c>
      <c r="D83" s="18">
        <v>10</v>
      </c>
      <c r="E83" s="20">
        <f t="shared" si="4"/>
        <v>3.908408957923997</v>
      </c>
      <c r="F83" s="3">
        <f t="shared" si="5"/>
        <v>11.866549835222763</v>
      </c>
      <c r="G83" s="3">
        <f t="shared" si="6"/>
        <v>9.861804123254547</v>
      </c>
      <c r="H83" s="21">
        <f t="shared" si="7"/>
        <v>9.861804123254547</v>
      </c>
      <c r="I83" s="13">
        <f t="shared" si="8"/>
        <v>19.273839706560928</v>
      </c>
      <c r="J83" s="4">
        <f t="shared" si="9"/>
        <v>18.697994898636814</v>
      </c>
      <c r="K83" s="21">
        <f t="shared" si="10"/>
        <v>18.697994898636814</v>
      </c>
      <c r="L83" s="20">
        <f>299.79/D83*'Enter data'!H$9/H83^0.5</f>
        <v>9.546385237034348</v>
      </c>
      <c r="M83" s="20">
        <f t="shared" si="3"/>
        <v>4.773192618517174</v>
      </c>
      <c r="N83" s="20">
        <f t="shared" si="3"/>
        <v>2.386596309258587</v>
      </c>
    </row>
    <row r="84" spans="1:14" ht="12.75">
      <c r="A84" s="18">
        <f>'Enter data'!C$6</f>
        <v>12.85</v>
      </c>
      <c r="B84" s="19">
        <f>B83/F$11</f>
        <v>0.3854783576657695</v>
      </c>
      <c r="C84" s="18">
        <f>'Enter data'!C$10</f>
        <v>0.1</v>
      </c>
      <c r="D84" s="18">
        <v>10</v>
      </c>
      <c r="E84" s="20">
        <f t="shared" si="4"/>
        <v>3.8547835766576948</v>
      </c>
      <c r="F84" s="3">
        <f t="shared" si="5"/>
        <v>11.778015562463315</v>
      </c>
      <c r="G84" s="3">
        <f t="shared" si="6"/>
        <v>9.846515505578898</v>
      </c>
      <c r="H84" s="21">
        <f t="shared" si="7"/>
        <v>9.846515505578898</v>
      </c>
      <c r="I84" s="13">
        <f t="shared" si="8"/>
        <v>19.433045163989586</v>
      </c>
      <c r="J84" s="4">
        <f t="shared" si="9"/>
        <v>18.890044088302282</v>
      </c>
      <c r="K84" s="21">
        <f t="shared" si="10"/>
        <v>18.890044088302282</v>
      </c>
      <c r="L84" s="20">
        <f>299.79/D84*'Enter data'!H$9/H84^0.5</f>
        <v>9.55379366611959</v>
      </c>
      <c r="M84" s="20">
        <f t="shared" si="3"/>
        <v>4.776896833059795</v>
      </c>
      <c r="N84" s="20">
        <f t="shared" si="3"/>
        <v>2.3884484165298976</v>
      </c>
    </row>
    <row r="85" spans="1:14" ht="12.75">
      <c r="A85" s="18">
        <f>'Enter data'!C$6</f>
        <v>12.85</v>
      </c>
      <c r="B85" s="19">
        <f>B84/F$11</f>
        <v>0.38018939632055887</v>
      </c>
      <c r="C85" s="18">
        <f>'Enter data'!C$10</f>
        <v>0.1</v>
      </c>
      <c r="D85" s="18">
        <v>10</v>
      </c>
      <c r="E85" s="20">
        <f t="shared" si="4"/>
        <v>3.8018939632055884</v>
      </c>
      <c r="F85" s="3">
        <f t="shared" si="5"/>
        <v>11.6918499576456</v>
      </c>
      <c r="G85" s="3">
        <f t="shared" si="6"/>
        <v>9.831255439537243</v>
      </c>
      <c r="H85" s="21">
        <f t="shared" si="7"/>
        <v>9.831255439537243</v>
      </c>
      <c r="I85" s="13">
        <f t="shared" si="8"/>
        <v>19.594643611264328</v>
      </c>
      <c r="J85" s="4">
        <f t="shared" si="9"/>
        <v>19.08347385293675</v>
      </c>
      <c r="K85" s="21">
        <f t="shared" si="10"/>
        <v>19.08347385293675</v>
      </c>
      <c r="L85" s="20">
        <f>299.79/D85*'Enter data'!H$9/H85^0.5</f>
        <v>9.561205486140253</v>
      </c>
      <c r="M85" s="20">
        <f t="shared" si="3"/>
        <v>4.780602743070126</v>
      </c>
      <c r="N85" s="20">
        <f t="shared" si="3"/>
        <v>2.390301371535063</v>
      </c>
    </row>
    <row r="86" spans="1:14" ht="12.75">
      <c r="A86" s="18">
        <f>'Enter data'!C$6</f>
        <v>12.85</v>
      </c>
      <c r="B86" s="19">
        <f>B85/F$11</f>
        <v>0.3749730022454812</v>
      </c>
      <c r="C86" s="18">
        <f>'Enter data'!C$10</f>
        <v>0.1</v>
      </c>
      <c r="D86" s="18">
        <v>10</v>
      </c>
      <c r="E86" s="20">
        <f t="shared" si="4"/>
        <v>3.749730022454812</v>
      </c>
      <c r="F86" s="3">
        <f t="shared" si="5"/>
        <v>11.607985272951009</v>
      </c>
      <c r="G86" s="3">
        <f t="shared" si="6"/>
        <v>9.816024671406733</v>
      </c>
      <c r="H86" s="21">
        <f t="shared" si="7"/>
        <v>9.816024671406733</v>
      </c>
      <c r="I86" s="13">
        <f t="shared" si="8"/>
        <v>19.758627935352518</v>
      </c>
      <c r="J86" s="4">
        <f t="shared" si="9"/>
        <v>19.27828287547748</v>
      </c>
      <c r="K86" s="21">
        <f t="shared" si="10"/>
        <v>19.27828287547748</v>
      </c>
      <c r="L86" s="20">
        <f>299.79/D86*'Enter data'!H$9/H86^0.5</f>
        <v>9.568620303435734</v>
      </c>
      <c r="M86" s="20">
        <f t="shared" si="3"/>
        <v>4.784310151717867</v>
      </c>
      <c r="N86" s="20">
        <f t="shared" si="3"/>
        <v>2.3921550758589336</v>
      </c>
    </row>
    <row r="87" spans="1:14" ht="12.75">
      <c r="A87" s="18">
        <f>'Enter data'!C$6</f>
        <v>12.85</v>
      </c>
      <c r="B87" s="19">
        <f>B86/F$11</f>
        <v>0.3698281797802639</v>
      </c>
      <c r="C87" s="18">
        <f>'Enter data'!C$10</f>
        <v>0.1</v>
      </c>
      <c r="D87" s="18">
        <v>10</v>
      </c>
      <c r="E87" s="20">
        <f t="shared" si="4"/>
        <v>3.6982817978026388</v>
      </c>
      <c r="F87" s="3">
        <f t="shared" si="5"/>
        <v>11.526355681763281</v>
      </c>
      <c r="G87" s="3">
        <f t="shared" si="6"/>
        <v>9.800823937259612</v>
      </c>
      <c r="H87" s="21">
        <f t="shared" si="7"/>
        <v>9.800823937259612</v>
      </c>
      <c r="I87" s="13">
        <f t="shared" si="8"/>
        <v>19.924989684101384</v>
      </c>
      <c r="J87" s="4">
        <f t="shared" si="9"/>
        <v>19.474469600654608</v>
      </c>
      <c r="K87" s="21">
        <f t="shared" si="10"/>
        <v>19.474469600654608</v>
      </c>
      <c r="L87" s="20">
        <f>299.79/D87*'Enter data'!H$9/H87^0.5</f>
        <v>9.576037725737564</v>
      </c>
      <c r="M87" s="20">
        <f t="shared" si="3"/>
        <v>4.788018862868782</v>
      </c>
      <c r="N87" s="20">
        <f t="shared" si="3"/>
        <v>2.394009431434391</v>
      </c>
    </row>
    <row r="88" spans="1:14" ht="12.75">
      <c r="A88" s="18">
        <f>'Enter data'!C$6</f>
        <v>12.85</v>
      </c>
      <c r="B88" s="19">
        <f>B87/F$11</f>
        <v>0.3647539469256055</v>
      </c>
      <c r="C88" s="18">
        <f>'Enter data'!C$10</f>
        <v>0.1</v>
      </c>
      <c r="D88" s="18">
        <v>10</v>
      </c>
      <c r="E88" s="20">
        <f t="shared" si="4"/>
        <v>3.6475394692560545</v>
      </c>
      <c r="F88" s="3">
        <f t="shared" si="5"/>
        <v>11.446897225068128</v>
      </c>
      <c r="G88" s="3">
        <f t="shared" si="6"/>
        <v>9.78565396288746</v>
      </c>
      <c r="H88" s="21">
        <f t="shared" si="7"/>
        <v>9.78565396288746</v>
      </c>
      <c r="I88" s="13">
        <f t="shared" si="8"/>
        <v>20.09371910674585</v>
      </c>
      <c r="J88" s="4">
        <f t="shared" si="9"/>
        <v>19.672032232023124</v>
      </c>
      <c r="K88" s="21">
        <f t="shared" si="10"/>
        <v>19.672032232023124</v>
      </c>
      <c r="L88" s="20">
        <f>299.79/D88*'Enter data'!H$9/H88^0.5</f>
        <v>9.583457362247449</v>
      </c>
      <c r="M88" s="20">
        <f t="shared" si="3"/>
        <v>4.7917286811237245</v>
      </c>
      <c r="N88" s="20">
        <f t="shared" si="3"/>
        <v>2.3958643405618623</v>
      </c>
    </row>
    <row r="89" spans="1:14" ht="12.75">
      <c r="A89" s="18">
        <f>'Enter data'!C$6</f>
        <v>12.85</v>
      </c>
      <c r="B89" s="19">
        <f>B88/F$11</f>
        <v>0.35974933515574</v>
      </c>
      <c r="C89" s="18">
        <f>'Enter data'!C$10</f>
        <v>0.1</v>
      </c>
      <c r="D89" s="18">
        <v>10</v>
      </c>
      <c r="E89" s="20">
        <f t="shared" si="4"/>
        <v>3.5974933515573997</v>
      </c>
      <c r="F89" s="3">
        <f t="shared" si="5"/>
        <v>11.369547759329018</v>
      </c>
      <c r="G89" s="3">
        <f t="shared" si="6"/>
        <v>9.7705154637308</v>
      </c>
      <c r="H89" s="21">
        <f t="shared" si="7"/>
        <v>9.7705154637308</v>
      </c>
      <c r="I89" s="13">
        <f t="shared" si="8"/>
        <v>20.264805195901065</v>
      </c>
      <c r="J89" s="4">
        <f t="shared" si="9"/>
        <v>19.870968729037575</v>
      </c>
      <c r="K89" s="21">
        <f t="shared" si="10"/>
        <v>19.870968729037575</v>
      </c>
      <c r="L89" s="20">
        <f>299.79/D89*'Enter data'!H$9/H89^0.5</f>
        <v>9.590878823713998</v>
      </c>
      <c r="M89" s="20">
        <f t="shared" si="3"/>
        <v>4.795439411856999</v>
      </c>
      <c r="N89" s="20">
        <f t="shared" si="3"/>
        <v>2.3977197059284996</v>
      </c>
    </row>
    <row r="90" spans="1:14" ht="12.75">
      <c r="A90" s="18">
        <f>'Enter data'!C$6</f>
        <v>12.85</v>
      </c>
      <c r="B90" s="19">
        <f>B89/F$11</f>
        <v>0.35481338923357314</v>
      </c>
      <c r="C90" s="18">
        <f>'Enter data'!C$10</f>
        <v>0.1</v>
      </c>
      <c r="D90" s="18">
        <v>10</v>
      </c>
      <c r="E90" s="20">
        <f t="shared" si="4"/>
        <v>3.548133892335731</v>
      </c>
      <c r="F90" s="3">
        <f t="shared" si="5"/>
        <v>11.294246905798929</v>
      </c>
      <c r="G90" s="3">
        <f t="shared" si="6"/>
        <v>9.755409144813928</v>
      </c>
      <c r="H90" s="21">
        <f t="shared" si="7"/>
        <v>9.755409144813928</v>
      </c>
      <c r="I90" s="13">
        <f t="shared" si="8"/>
        <v>20.438235730868602</v>
      </c>
      <c r="J90" s="4">
        <f t="shared" si="9"/>
        <v>20.071276804172097</v>
      </c>
      <c r="K90" s="21">
        <f t="shared" si="10"/>
        <v>20.071276804172097</v>
      </c>
      <c r="L90" s="20">
        <f>299.79/D90*'Enter data'!H$9/H90^0.5</f>
        <v>9.598301722508092</v>
      </c>
      <c r="M90" s="20">
        <f t="shared" si="3"/>
        <v>4.799150861254046</v>
      </c>
      <c r="N90" s="20">
        <f t="shared" si="3"/>
        <v>2.399575430627023</v>
      </c>
    </row>
    <row r="91" spans="1:14" ht="12.75">
      <c r="A91" s="18">
        <f>'Enter data'!C$6</f>
        <v>12.85</v>
      </c>
      <c r="B91" s="19">
        <f>B90/F$11</f>
        <v>0.349945167028355</v>
      </c>
      <c r="C91" s="18">
        <f>'Enter data'!C$10</f>
        <v>0.1</v>
      </c>
      <c r="D91" s="18">
        <v>10</v>
      </c>
      <c r="E91" s="20">
        <f t="shared" si="4"/>
        <v>3.4994516702835496</v>
      </c>
      <c r="F91" s="3">
        <f t="shared" si="5"/>
        <v>11.220936001228715</v>
      </c>
      <c r="G91" s="3">
        <f t="shared" si="6"/>
        <v>9.74033570068499</v>
      </c>
      <c r="H91" s="21">
        <f t="shared" si="7"/>
        <v>9.74033570068499</v>
      </c>
      <c r="I91" s="13">
        <f t="shared" si="8"/>
        <v>20.613997322087144</v>
      </c>
      <c r="J91" s="4">
        <f t="shared" si="9"/>
        <v>20.272953920088195</v>
      </c>
      <c r="K91" s="21">
        <f t="shared" si="10"/>
        <v>20.272953920088195</v>
      </c>
      <c r="L91" s="20">
        <f>299.79/D91*'Enter data'!H$9/H91^0.5</f>
        <v>9.605725672696877</v>
      </c>
      <c r="M91" s="20">
        <f t="shared" si="3"/>
        <v>4.802862836348439</v>
      </c>
      <c r="N91" s="20">
        <f t="shared" si="3"/>
        <v>2.4014314181742193</v>
      </c>
    </row>
    <row r="92" spans="1:14" ht="12.75">
      <c r="A92" s="18">
        <f>'Enter data'!C$6</f>
        <v>12.85</v>
      </c>
      <c r="B92" s="19">
        <f>B91/F$11</f>
        <v>0.34514373933585396</v>
      </c>
      <c r="C92" s="18">
        <f>'Enter data'!C$10</f>
        <v>0.1</v>
      </c>
      <c r="D92" s="18">
        <v>10</v>
      </c>
      <c r="E92" s="20">
        <f t="shared" si="4"/>
        <v>3.4514373933585394</v>
      </c>
      <c r="F92" s="3">
        <f t="shared" si="5"/>
        <v>11.149558049934077</v>
      </c>
      <c r="G92" s="3">
        <f t="shared" si="6"/>
        <v>9.725295815361186</v>
      </c>
      <c r="H92" s="21">
        <f t="shared" si="7"/>
        <v>9.725295815361186</v>
      </c>
      <c r="I92" s="13">
        <f t="shared" si="8"/>
        <v>20.79207545656083</v>
      </c>
      <c r="J92" s="4">
        <f t="shared" si="9"/>
        <v>20.47599728685314</v>
      </c>
      <c r="K92" s="21">
        <f t="shared" si="10"/>
        <v>20.47599728685314</v>
      </c>
      <c r="L92" s="20">
        <f>299.79/D92*'Enter data'!H$9/H92^0.5</f>
        <v>9.613150290116389</v>
      </c>
      <c r="M92" s="20">
        <f t="shared" si="3"/>
        <v>4.806575145058194</v>
      </c>
      <c r="N92" s="20">
        <f t="shared" si="3"/>
        <v>2.403287572529097</v>
      </c>
    </row>
    <row r="93" spans="1:14" ht="12.75">
      <c r="A93" s="18">
        <f>'Enter data'!C$6</f>
        <v>12.85</v>
      </c>
      <c r="B93" s="19">
        <f>B92/F$11</f>
        <v>0.3404081897009986</v>
      </c>
      <c r="C93" s="18">
        <f>'Enter data'!C$10</f>
        <v>0.1</v>
      </c>
      <c r="D93" s="18">
        <v>10</v>
      </c>
      <c r="E93" s="20">
        <f t="shared" si="4"/>
        <v>3.404081897009986</v>
      </c>
      <c r="F93" s="3">
        <f t="shared" si="5"/>
        <v>11.080057677183941</v>
      </c>
      <c r="G93" s="3">
        <f t="shared" si="6"/>
        <v>9.710290162279064</v>
      </c>
      <c r="H93" s="21">
        <f t="shared" si="7"/>
        <v>9.710290162279064</v>
      </c>
      <c r="I93" s="13">
        <f t="shared" si="8"/>
        <v>20.9724545441021</v>
      </c>
      <c r="J93" s="4">
        <f t="shared" si="9"/>
        <v>20.68040385921142</v>
      </c>
      <c r="K93" s="21">
        <f t="shared" si="10"/>
        <v>20.68040385921142</v>
      </c>
      <c r="L93" s="20">
        <f>299.79/D93*'Enter data'!H$9/H93^0.5</f>
        <v>9.62057519244273</v>
      </c>
      <c r="M93" s="20">
        <f t="shared" si="3"/>
        <v>4.810287596221365</v>
      </c>
      <c r="N93" s="20">
        <f t="shared" si="3"/>
        <v>2.4051437981106827</v>
      </c>
    </row>
    <row r="94" spans="1:14" ht="12.75">
      <c r="A94" s="18">
        <f>'Enter data'!C$6</f>
        <v>12.85</v>
      </c>
      <c r="B94" s="19">
        <f>B93/F$11</f>
        <v>0.3357376142429524</v>
      </c>
      <c r="C94" s="18">
        <f>'Enter data'!C$10</f>
        <v>0.1</v>
      </c>
      <c r="D94" s="18">
        <v>10</v>
      </c>
      <c r="E94" s="20">
        <f t="shared" si="4"/>
        <v>3.3573761424295236</v>
      </c>
      <c r="F94" s="3">
        <f t="shared" si="5"/>
        <v>11.012381083874189</v>
      </c>
      <c r="G94" s="3">
        <f t="shared" si="6"/>
        <v>9.695319404249862</v>
      </c>
      <c r="H94" s="21">
        <f t="shared" si="7"/>
        <v>9.695319404249862</v>
      </c>
      <c r="I94" s="13">
        <f t="shared" si="8"/>
        <v>21.1551179642293</v>
      </c>
      <c r="J94" s="4">
        <f t="shared" si="9"/>
        <v>20.88617033391209</v>
      </c>
      <c r="K94" s="21">
        <f t="shared" si="10"/>
        <v>20.88617033391209</v>
      </c>
      <c r="L94" s="20">
        <f>299.79/D94*'Enter data'!H$9/H94^0.5</f>
        <v>9.627999999261865</v>
      </c>
      <c r="M94" s="20">
        <f t="shared" si="3"/>
        <v>4.813999999630933</v>
      </c>
      <c r="N94" s="20">
        <f t="shared" si="3"/>
        <v>2.4069999998154663</v>
      </c>
    </row>
    <row r="95" spans="1:14" ht="12.75">
      <c r="A95" s="18">
        <f>'Enter data'!C$6</f>
        <v>12.85</v>
      </c>
      <c r="B95" s="19">
        <f>B94/F$11</f>
        <v>0.33113112148258883</v>
      </c>
      <c r="C95" s="18">
        <f>'Enter data'!C$10</f>
        <v>0.1</v>
      </c>
      <c r="D95" s="18">
        <v>10</v>
      </c>
      <c r="E95" s="20">
        <f t="shared" si="4"/>
        <v>3.311311214825888</v>
      </c>
      <c r="F95" s="3">
        <f t="shared" si="5"/>
        <v>10.946476002451623</v>
      </c>
      <c r="G95" s="3">
        <f t="shared" si="6"/>
        <v>9.680384193419782</v>
      </c>
      <c r="H95" s="21">
        <f t="shared" si="7"/>
        <v>9.680384193419782</v>
      </c>
      <c r="I95" s="13">
        <f t="shared" si="8"/>
        <v>21.340048113564198</v>
      </c>
      <c r="J95" s="4">
        <f t="shared" si="9"/>
        <v>21.09329314709474</v>
      </c>
      <c r="K95" s="21">
        <f t="shared" si="10"/>
        <v>21.09329314709474</v>
      </c>
      <c r="L95" s="20">
        <f>299.79/D95*'Enter data'!H$9/H95^0.5</f>
        <v>9.635424332137942</v>
      </c>
      <c r="M95" s="20">
        <f aca="true" t="shared" si="11" ref="M95:N114">L95/2</f>
        <v>4.817712166068971</v>
      </c>
      <c r="N95" s="20">
        <f t="shared" si="11"/>
        <v>2.4088560830344856</v>
      </c>
    </row>
    <row r="96" spans="1:14" ht="12.75">
      <c r="A96" s="18">
        <f>'Enter data'!C$6</f>
        <v>12.85</v>
      </c>
      <c r="B96" s="19">
        <f>B95/F$11</f>
        <v>0.32658783217233356</v>
      </c>
      <c r="C96" s="18">
        <f>'Enter data'!C$10</f>
        <v>0.1</v>
      </c>
      <c r="D96" s="18">
        <v>10</v>
      </c>
      <c r="E96" s="20">
        <f t="shared" si="4"/>
        <v>3.2658783217233354</v>
      </c>
      <c r="F96" s="3">
        <f t="shared" si="5"/>
        <v>10.882291654053985</v>
      </c>
      <c r="G96" s="3">
        <f t="shared" si="6"/>
        <v>9.66548517123517</v>
      </c>
      <c r="H96" s="21">
        <f t="shared" si="7"/>
        <v>9.66548517123517</v>
      </c>
      <c r="I96" s="13">
        <f t="shared" si="8"/>
        <v>21.527226453579203</v>
      </c>
      <c r="J96" s="4">
        <f t="shared" si="9"/>
        <v>21.30176847173673</v>
      </c>
      <c r="K96" s="21">
        <f t="shared" si="10"/>
        <v>21.30176847173673</v>
      </c>
      <c r="L96" s="20">
        <f>299.79/D96*'Enter data'!H$9/H96^0.5</f>
        <v>9.642847814680188</v>
      </c>
      <c r="M96" s="20">
        <f t="shared" si="11"/>
        <v>4.821423907340094</v>
      </c>
      <c r="N96" s="20">
        <f t="shared" si="11"/>
        <v>2.410711953670047</v>
      </c>
    </row>
    <row r="97" spans="1:14" ht="12.75">
      <c r="A97" s="18">
        <f>'Enter data'!C$6</f>
        <v>12.85</v>
      </c>
      <c r="B97" s="19">
        <f>B96/F$11</f>
        <v>0.3221068791283412</v>
      </c>
      <c r="C97" s="18">
        <f>'Enter data'!C$10</f>
        <v>0.1</v>
      </c>
      <c r="D97" s="18">
        <v>10</v>
      </c>
      <c r="E97" s="20">
        <f t="shared" si="4"/>
        <v>3.2210687912834115</v>
      </c>
      <c r="F97" s="3">
        <f t="shared" si="5"/>
        <v>10.819778706832826</v>
      </c>
      <c r="G97" s="3">
        <f t="shared" si="6"/>
        <v>9.65062296841251</v>
      </c>
      <c r="H97" s="21">
        <f t="shared" si="7"/>
        <v>9.65062296841251</v>
      </c>
      <c r="I97" s="13">
        <f t="shared" si="8"/>
        <v>21.716633558549756</v>
      </c>
      <c r="J97" s="4">
        <f t="shared" si="9"/>
        <v>21.51159221516462</v>
      </c>
      <c r="K97" s="21">
        <f t="shared" si="10"/>
        <v>21.51159221516462</v>
      </c>
      <c r="L97" s="20">
        <f>299.79/D97*'Enter data'!H$9/H97^0.5</f>
        <v>9.650270072608317</v>
      </c>
      <c r="M97" s="20">
        <f t="shared" si="11"/>
        <v>4.825135036304158</v>
      </c>
      <c r="N97" s="20">
        <f t="shared" si="11"/>
        <v>2.412567518152079</v>
      </c>
    </row>
    <row r="98" spans="1:14" ht="12.75">
      <c r="A98" s="18">
        <f>'Enter data'!C$6</f>
        <v>12.85</v>
      </c>
      <c r="B98" s="19">
        <f>B97/F$11</f>
        <v>0.3176874070649748</v>
      </c>
      <c r="C98" s="18">
        <f>'Enter data'!C$10</f>
        <v>0.1</v>
      </c>
      <c r="D98" s="18">
        <v>10</v>
      </c>
      <c r="E98" s="20">
        <f t="shared" si="4"/>
        <v>3.1768740706497476</v>
      </c>
      <c r="F98" s="3">
        <f t="shared" si="5"/>
        <v>10.758889235426881</v>
      </c>
      <c r="G98" s="3">
        <f t="shared" si="6"/>
        <v>9.635798204913156</v>
      </c>
      <c r="H98" s="21">
        <f t="shared" si="7"/>
        <v>9.635798204913156</v>
      </c>
      <c r="I98" s="13">
        <f t="shared" si="8"/>
        <v>21.908249163572975</v>
      </c>
      <c r="J98" s="4">
        <f t="shared" si="9"/>
        <v>21.72276001663256</v>
      </c>
      <c r="K98" s="21">
        <f t="shared" si="10"/>
        <v>21.72276001663256</v>
      </c>
      <c r="L98" s="20">
        <f>299.79/D98*'Enter data'!H$9/H98^0.5</f>
        <v>9.657690733816475</v>
      </c>
      <c r="M98" s="20">
        <f t="shared" si="11"/>
        <v>4.828845366908237</v>
      </c>
      <c r="N98" s="20">
        <f t="shared" si="11"/>
        <v>2.4144226834541187</v>
      </c>
    </row>
    <row r="99" spans="1:14" ht="12.75">
      <c r="A99" s="18">
        <f>'Enter data'!C$6</f>
        <v>12.85</v>
      </c>
      <c r="B99" s="19">
        <f>B98/F$11</f>
        <v>0.31332857243155626</v>
      </c>
      <c r="C99" s="18">
        <f>'Enter data'!C$10</f>
        <v>0.1</v>
      </c>
      <c r="D99" s="18">
        <v>10</v>
      </c>
      <c r="E99" s="20">
        <f t="shared" si="4"/>
        <v>3.1332857243155625</v>
      </c>
      <c r="F99" s="3">
        <f t="shared" si="5"/>
        <v>10.6995766815545</v>
      </c>
      <c r="G99" s="3">
        <f t="shared" si="6"/>
        <v>9.621011489922749</v>
      </c>
      <c r="H99" s="21">
        <f t="shared" si="7"/>
        <v>9.621011489922749</v>
      </c>
      <c r="I99" s="13">
        <f t="shared" si="8"/>
        <v>22.102052212519993</v>
      </c>
      <c r="J99" s="4">
        <f t="shared" si="9"/>
        <v>21.93526724497038</v>
      </c>
      <c r="K99" s="21">
        <f t="shared" si="10"/>
        <v>21.93526724497038</v>
      </c>
      <c r="L99" s="20">
        <f>299.79/D99*'Enter data'!H$9/H99^0.5</f>
        <v>9.665109428435693</v>
      </c>
      <c r="M99" s="20">
        <f t="shared" si="11"/>
        <v>4.832554714217847</v>
      </c>
      <c r="N99" s="20">
        <f t="shared" si="11"/>
        <v>2.4162773571089233</v>
      </c>
    </row>
    <row r="100" spans="1:14" ht="12.75">
      <c r="A100" s="18">
        <f>'Enter data'!C$6</f>
        <v>12.85</v>
      </c>
      <c r="B100" s="19">
        <f>B99/F$11</f>
        <v>0.3090295432513568</v>
      </c>
      <c r="C100" s="18">
        <f>'Enter data'!C$10</f>
        <v>0.1</v>
      </c>
      <c r="D100" s="18">
        <v>10</v>
      </c>
      <c r="E100" s="20">
        <f t="shared" si="4"/>
        <v>3.090295432513568</v>
      </c>
      <c r="F100" s="3">
        <f t="shared" si="5"/>
        <v>10.64179581569454</v>
      </c>
      <c r="G100" s="3">
        <f t="shared" si="6"/>
        <v>9.6062634218352</v>
      </c>
      <c r="H100" s="21">
        <f t="shared" si="7"/>
        <v>9.6062634218352</v>
      </c>
      <c r="I100" s="13">
        <f t="shared" si="8"/>
        <v>22.29802090579569</v>
      </c>
      <c r="J100" s="4">
        <f t="shared" si="9"/>
        <v>22.14910899630441</v>
      </c>
      <c r="K100" s="21">
        <f t="shared" si="10"/>
        <v>22.14910899630441</v>
      </c>
      <c r="L100" s="20">
        <f>299.79/D100*'Enter data'!H$9/H100^0.5</f>
        <v>9.672525788894843</v>
      </c>
      <c r="M100" s="20">
        <f t="shared" si="11"/>
        <v>4.8362628944474215</v>
      </c>
      <c r="N100" s="20">
        <f t="shared" si="11"/>
        <v>2.4181314472237108</v>
      </c>
    </row>
    <row r="101" spans="1:14" ht="12.75">
      <c r="A101" s="18">
        <f>'Enter data'!C$6</f>
        <v>12.85</v>
      </c>
      <c r="B101" s="19">
        <f>B100/F$11</f>
        <v>0.30478949896279606</v>
      </c>
      <c r="C101" s="18">
        <f>'Enter data'!C$10</f>
        <v>0.1</v>
      </c>
      <c r="D101" s="18">
        <v>10</v>
      </c>
      <c r="E101" s="20">
        <f t="shared" si="4"/>
        <v>3.0478949896279603</v>
      </c>
      <c r="F101" s="3">
        <f t="shared" si="5"/>
        <v>10.585502699825968</v>
      </c>
      <c r="G101" s="3">
        <f t="shared" si="6"/>
        <v>9.591554588241205</v>
      </c>
      <c r="H101" s="21">
        <f t="shared" si="7"/>
        <v>9.591554588241205</v>
      </c>
      <c r="I101" s="13">
        <f t="shared" si="8"/>
        <v>22.496132747786465</v>
      </c>
      <c r="J101" s="4">
        <f t="shared" si="9"/>
        <v>22.364280091853818</v>
      </c>
      <c r="K101" s="21">
        <f t="shared" si="10"/>
        <v>22.364280091853818</v>
      </c>
      <c r="L101" s="20">
        <f>299.79/D101*'Enter data'!H$9/H101^0.5</f>
        <v>9.6799394499801</v>
      </c>
      <c r="M101" s="20">
        <f t="shared" si="11"/>
        <v>4.83996972499005</v>
      </c>
      <c r="N101" s="20">
        <f t="shared" si="11"/>
        <v>2.419984862495025</v>
      </c>
    </row>
    <row r="102" spans="1:14" ht="12.75">
      <c r="A102" s="18">
        <f>'Enter data'!C$6</f>
        <v>12.85</v>
      </c>
      <c r="B102" s="19">
        <f>B101/F$11</f>
        <v>0.30060763026282084</v>
      </c>
      <c r="C102" s="18">
        <f>'Enter data'!C$10</f>
        <v>0.1</v>
      </c>
      <c r="D102" s="18">
        <v>10</v>
      </c>
      <c r="E102" s="20">
        <f t="shared" si="4"/>
        <v>3.006076302628208</v>
      </c>
      <c r="F102" s="3">
        <f t="shared" si="5"/>
        <v>10.530654651197223</v>
      </c>
      <c r="G102" s="3">
        <f t="shared" si="6"/>
        <v>9.57688556592117</v>
      </c>
      <c r="H102" s="21">
        <f t="shared" si="7"/>
        <v>9.57688556592117</v>
      </c>
      <c r="I102" s="13">
        <f t="shared" si="8"/>
        <v>22.69636459388319</v>
      </c>
      <c r="J102" s="4">
        <f t="shared" si="9"/>
        <v>22.580775075805267</v>
      </c>
      <c r="K102" s="21">
        <f t="shared" si="10"/>
        <v>22.580775075805267</v>
      </c>
      <c r="L102" s="20">
        <f>299.79/D102*'Enter data'!H$9/H102^0.5</f>
        <v>9.687350048892883</v>
      </c>
      <c r="M102" s="20">
        <f t="shared" si="11"/>
        <v>4.8436750244464415</v>
      </c>
      <c r="N102" s="20">
        <f t="shared" si="11"/>
        <v>2.4218375122232207</v>
      </c>
    </row>
    <row r="103" spans="1:14" ht="12.75">
      <c r="A103" s="18">
        <f>'Enter data'!C$6</f>
        <v>12.85</v>
      </c>
      <c r="B103" s="19">
        <f>B102/F$11</f>
        <v>0.296483138952432</v>
      </c>
      <c r="C103" s="18">
        <f>'Enter data'!C$10</f>
        <v>0.1</v>
      </c>
      <c r="D103" s="18">
        <v>10</v>
      </c>
      <c r="E103" s="20">
        <f t="shared" si="4"/>
        <v>2.9648313895243197</v>
      </c>
      <c r="F103" s="3">
        <f t="shared" si="5"/>
        <v>10.477210207097144</v>
      </c>
      <c r="G103" s="3">
        <f t="shared" si="6"/>
        <v>9.562256920842508</v>
      </c>
      <c r="H103" s="21">
        <f t="shared" si="7"/>
        <v>9.562256920842508</v>
      </c>
      <c r="I103" s="13">
        <f t="shared" si="8"/>
        <v>22.8986926969739</v>
      </c>
      <c r="J103" s="4">
        <f t="shared" si="9"/>
        <v>22.798588213269028</v>
      </c>
      <c r="K103" s="21">
        <f t="shared" si="10"/>
        <v>22.798588213269028</v>
      </c>
      <c r="L103" s="20">
        <f>299.79/D103*'Enter data'!H$9/H103^0.5</f>
        <v>9.694757225306278</v>
      </c>
      <c r="M103" s="20">
        <f t="shared" si="11"/>
        <v>4.847378612653139</v>
      </c>
      <c r="N103" s="20">
        <f t="shared" si="11"/>
        <v>2.4236893063265694</v>
      </c>
    </row>
    <row r="104" spans="1:14" ht="12.75">
      <c r="A104" s="18">
        <f>'Enter data'!C$6</f>
        <v>12.85</v>
      </c>
      <c r="B104" s="19">
        <f>B103/F$11</f>
        <v>0.2924152377843313</v>
      </c>
      <c r="C104" s="18">
        <f>'Enter data'!C$10</f>
        <v>0.1</v>
      </c>
      <c r="D104" s="18">
        <v>10</v>
      </c>
      <c r="E104" s="20">
        <f t="shared" si="4"/>
        <v>2.924152377843313</v>
      </c>
      <c r="F104" s="3">
        <f t="shared" si="5"/>
        <v>10.425129090600093</v>
      </c>
      <c r="G104" s="3">
        <f t="shared" si="6"/>
        <v>9.547669208161155</v>
      </c>
      <c r="H104" s="21">
        <f t="shared" si="7"/>
        <v>9.547669208161155</v>
      </c>
      <c r="I104" s="13">
        <f t="shared" si="8"/>
        <v>23.10309275330755</v>
      </c>
      <c r="J104" s="4">
        <f t="shared" si="9"/>
        <v>23.0177134883192</v>
      </c>
      <c r="K104" s="21">
        <f t="shared" si="10"/>
        <v>23.0177134883192</v>
      </c>
      <c r="L104" s="20">
        <f>299.79/D104*'Enter data'!H$9/H104^0.5</f>
        <v>9.702160621419965</v>
      </c>
      <c r="M104" s="20">
        <f t="shared" si="11"/>
        <v>4.851080310709983</v>
      </c>
      <c r="N104" s="20">
        <f t="shared" si="11"/>
        <v>2.4255401553549913</v>
      </c>
    </row>
    <row r="105" spans="1:14" ht="12.75">
      <c r="A105" s="18">
        <f>'Enter data'!C$6</f>
        <v>12.85</v>
      </c>
      <c r="B105" s="19">
        <f>B104/F$11</f>
        <v>0.2884031503126584</v>
      </c>
      <c r="C105" s="18">
        <f>'Enter data'!C$10</f>
        <v>0.1</v>
      </c>
      <c r="D105" s="18">
        <v>10</v>
      </c>
      <c r="E105" s="20">
        <f t="shared" si="4"/>
        <v>2.8840315031265837</v>
      </c>
      <c r="F105" s="3">
        <f t="shared" si="5"/>
        <v>10.374372177258605</v>
      </c>
      <c r="G105" s="3">
        <f t="shared" si="6"/>
        <v>9.533122972227307</v>
      </c>
      <c r="H105" s="21">
        <f t="shared" si="7"/>
        <v>9.533122972227307</v>
      </c>
      <c r="I105" s="13">
        <f t="shared" si="8"/>
        <v>23.30953994763749</v>
      </c>
      <c r="J105" s="4">
        <f t="shared" si="9"/>
        <v>23.238144602121164</v>
      </c>
      <c r="K105" s="21">
        <f t="shared" si="10"/>
        <v>23.238144602121164</v>
      </c>
      <c r="L105" s="20">
        <f>299.79/D105*'Enter data'!H$9/H105^0.5</f>
        <v>9.709559882013597</v>
      </c>
      <c r="M105" s="20">
        <f t="shared" si="11"/>
        <v>4.854779941006798</v>
      </c>
      <c r="N105" s="20">
        <f t="shared" si="11"/>
        <v>2.427389970503399</v>
      </c>
    </row>
    <row r="106" spans="1:14" ht="12.75">
      <c r="A106" s="18">
        <f>'Enter data'!C$6</f>
        <v>12.85</v>
      </c>
      <c r="B106" s="19">
        <f>B105/F$11</f>
        <v>0.28444611074478937</v>
      </c>
      <c r="C106" s="18">
        <f>'Enter data'!C$10</f>
        <v>0.1</v>
      </c>
      <c r="D106" s="18">
        <v>10</v>
      </c>
      <c r="E106" s="20">
        <f t="shared" si="4"/>
        <v>2.8444611074478936</v>
      </c>
      <c r="F106" s="3">
        <f t="shared" si="5"/>
        <v>10.324901462717648</v>
      </c>
      <c r="G106" s="3">
        <f t="shared" si="6"/>
        <v>9.518618746595214</v>
      </c>
      <c r="H106" s="21">
        <f t="shared" si="7"/>
        <v>9.518618746595214</v>
      </c>
      <c r="I106" s="13">
        <f t="shared" si="8"/>
        <v>23.518008997560184</v>
      </c>
      <c r="J106" s="4">
        <f t="shared" si="9"/>
        <v>23.459874971149134</v>
      </c>
      <c r="K106" s="21">
        <f t="shared" si="10"/>
        <v>23.459874971149134</v>
      </c>
      <c r="L106" s="20">
        <f>299.79/D106*'Enter data'!H$9/H106^0.5</f>
        <v>9.716954654498664</v>
      </c>
      <c r="M106" s="20">
        <f t="shared" si="11"/>
        <v>4.858477327249332</v>
      </c>
      <c r="N106" s="20">
        <f t="shared" si="11"/>
        <v>2.429238663624666</v>
      </c>
    </row>
    <row r="107" spans="1:14" ht="12.75">
      <c r="A107" s="18">
        <f>'Enter data'!C$6</f>
        <v>12.85</v>
      </c>
      <c r="B107" s="19">
        <f>B106/F$11</f>
        <v>0.28054336379516914</v>
      </c>
      <c r="C107" s="18">
        <f>'Enter data'!C$10</f>
        <v>0.1</v>
      </c>
      <c r="D107" s="18">
        <v>10</v>
      </c>
      <c r="E107" s="20">
        <f t="shared" si="4"/>
        <v>2.8054336379516913</v>
      </c>
      <c r="F107" s="3">
        <f t="shared" si="5"/>
        <v>10.276680031225236</v>
      </c>
      <c r="G107" s="3">
        <f t="shared" si="6"/>
        <v>9.504157054036984</v>
      </c>
      <c r="H107" s="21">
        <f t="shared" si="7"/>
        <v>9.504157054036984</v>
      </c>
      <c r="I107" s="13">
        <f t="shared" si="8"/>
        <v>23.728474196972186</v>
      </c>
      <c r="J107" s="4">
        <f t="shared" si="9"/>
        <v>23.6828977254966</v>
      </c>
      <c r="K107" s="21">
        <f t="shared" si="10"/>
        <v>23.6828977254966</v>
      </c>
      <c r="L107" s="20">
        <f>299.79/D107*'Enter data'!H$9/H107^0.5</f>
        <v>9.724344588968835</v>
      </c>
      <c r="M107" s="20">
        <f t="shared" si="11"/>
        <v>4.8621722944844175</v>
      </c>
      <c r="N107" s="20">
        <f t="shared" si="11"/>
        <v>2.4310861472422087</v>
      </c>
    </row>
    <row r="108" spans="1:14" ht="12.75">
      <c r="A108" s="18">
        <f>'Enter data'!C$6</f>
        <v>12.85</v>
      </c>
      <c r="B108" s="19">
        <f>B107/F$11</f>
        <v>0.276694164541149</v>
      </c>
      <c r="C108" s="18">
        <f>'Enter data'!C$10</f>
        <v>0.1</v>
      </c>
      <c r="D108" s="18">
        <v>10</v>
      </c>
      <c r="E108" s="20">
        <f t="shared" si="4"/>
        <v>2.7669416454114897</v>
      </c>
      <c r="F108" s="3">
        <f t="shared" si="5"/>
        <v>10.229672025014901</v>
      </c>
      <c r="G108" s="3">
        <f t="shared" si="6"/>
        <v>9.4897384065603</v>
      </c>
      <c r="H108" s="21">
        <f t="shared" si="7"/>
        <v>9.4897384065603</v>
      </c>
      <c r="I108" s="13">
        <f t="shared" si="8"/>
        <v>23.94090945857494</v>
      </c>
      <c r="J108" s="4">
        <f t="shared" si="9"/>
        <v>23.907205707282852</v>
      </c>
      <c r="K108" s="21">
        <f t="shared" si="10"/>
        <v>23.907205707282852</v>
      </c>
      <c r="L108" s="20">
        <f>299.79/D108*'Enter data'!H$9/H108^0.5</f>
        <v>9.731729338248773</v>
      </c>
      <c r="M108" s="20">
        <f t="shared" si="11"/>
        <v>4.865864669124386</v>
      </c>
      <c r="N108" s="20">
        <f t="shared" si="11"/>
        <v>2.432932334562193</v>
      </c>
    </row>
    <row r="109" spans="1:14" ht="12.75">
      <c r="A109" s="18">
        <f>'Enter data'!C$6</f>
        <v>12.85</v>
      </c>
      <c r="B109" s="19">
        <f>B108/F$11</f>
        <v>0.2728977782808019</v>
      </c>
      <c r="C109" s="18">
        <f>'Enter data'!C$10</f>
        <v>0.1</v>
      </c>
      <c r="D109" s="18">
        <v>10</v>
      </c>
      <c r="E109" s="20">
        <f t="shared" si="4"/>
        <v>2.728977782808019</v>
      </c>
      <c r="F109" s="3">
        <f t="shared" si="5"/>
        <v>10.183842614536106</v>
      </c>
      <c r="G109" s="3">
        <f t="shared" si="6"/>
        <v>9.47536330542994</v>
      </c>
      <c r="H109" s="21">
        <f t="shared" si="7"/>
        <v>9.47536330542994</v>
      </c>
      <c r="I109" s="13">
        <f t="shared" si="8"/>
        <v>24.155288355364256</v>
      </c>
      <c r="J109" s="4">
        <f t="shared" si="9"/>
        <v>24.132791469158285</v>
      </c>
      <c r="K109" s="21">
        <f t="shared" si="10"/>
        <v>24.132791469158285</v>
      </c>
      <c r="L109" s="20">
        <f>299.79/D109*'Enter data'!H$9/H109^0.5</f>
        <v>9.739108557941424</v>
      </c>
      <c r="M109" s="20">
        <f t="shared" si="11"/>
        <v>4.869554278970712</v>
      </c>
      <c r="N109" s="20">
        <f t="shared" si="11"/>
        <v>2.434777139485356</v>
      </c>
    </row>
    <row r="110" spans="1:14" ht="12.75">
      <c r="A110" s="18">
        <f>'Enter data'!C$6</f>
        <v>12.85</v>
      </c>
      <c r="B110" s="19">
        <f>B109/F$11</f>
        <v>0.26915348039268944</v>
      </c>
      <c r="C110" s="18">
        <f>'Enter data'!C$10</f>
        <v>0.1</v>
      </c>
      <c r="D110" s="18">
        <v>10</v>
      </c>
      <c r="E110" s="20">
        <f t="shared" si="4"/>
        <v>2.6915348039268943</v>
      </c>
      <c r="F110" s="3">
        <f t="shared" si="5"/>
        <v>10.139157969509421</v>
      </c>
      <c r="G110" s="3">
        <f t="shared" si="6"/>
        <v>9.46103224119307</v>
      </c>
      <c r="H110" s="21">
        <f t="shared" si="7"/>
        <v>9.46103224119307</v>
      </c>
      <c r="I110" s="13">
        <f t="shared" si="8"/>
        <v>24.371584161047707</v>
      </c>
      <c r="J110" s="4">
        <f t="shared" si="9"/>
        <v>24.359647272911438</v>
      </c>
      <c r="K110" s="21">
        <f t="shared" si="10"/>
        <v>24.359647272911438</v>
      </c>
      <c r="L110" s="20">
        <f>299.79/D110*'Enter data'!H$9/H110^0.5</f>
        <v>9.74648190647378</v>
      </c>
      <c r="M110" s="20">
        <f t="shared" si="11"/>
        <v>4.87324095323689</v>
      </c>
      <c r="N110" s="20">
        <f t="shared" si="11"/>
        <v>2.436620476618445</v>
      </c>
    </row>
    <row r="111" spans="1:14" ht="12.75">
      <c r="A111" s="18">
        <f>'Enter data'!C$6</f>
        <v>12.85</v>
      </c>
      <c r="B111" s="19">
        <f>B110/F$11</f>
        <v>0.2654605561975518</v>
      </c>
      <c r="C111" s="18">
        <f>'Enter data'!C$10</f>
        <v>0.1</v>
      </c>
      <c r="D111" s="18">
        <v>10</v>
      </c>
      <c r="E111" s="20">
        <f t="shared" si="4"/>
        <v>2.6546055619755182</v>
      </c>
      <c r="F111" s="3">
        <f t="shared" si="5"/>
        <v>10.095585230783824</v>
      </c>
      <c r="G111" s="3">
        <f t="shared" si="6"/>
        <v>9.446745693708108</v>
      </c>
      <c r="H111" s="21">
        <f t="shared" si="7"/>
        <v>9.446745693708108</v>
      </c>
      <c r="I111" s="13">
        <f t="shared" si="8"/>
        <v>24.58976988934025</v>
      </c>
      <c r="J111" s="4">
        <f t="shared" si="9"/>
        <v>24.587765088180742</v>
      </c>
      <c r="K111" s="21">
        <f t="shared" si="10"/>
        <v>24.587765088180742</v>
      </c>
      <c r="L111" s="20">
        <f>299.79/D111*'Enter data'!H$9/H111^0.5</f>
        <v>9.75384904514114</v>
      </c>
      <c r="M111" s="20">
        <f t="shared" si="11"/>
        <v>4.87692452257057</v>
      </c>
      <c r="N111" s="20">
        <f t="shared" si="11"/>
        <v>2.438462261285285</v>
      </c>
    </row>
    <row r="112" spans="1:14" ht="12.75">
      <c r="A112" s="18">
        <f>'Enter data'!C$6</f>
        <v>12.85</v>
      </c>
      <c r="B112" s="19">
        <f>B111/F$11</f>
        <v>0.26181830082189644</v>
      </c>
      <c r="C112" s="18">
        <f>'Enter data'!C$10</f>
        <v>0.1</v>
      </c>
      <c r="D112" s="18">
        <v>10</v>
      </c>
      <c r="E112" s="20">
        <f t="shared" si="4"/>
        <v>2.6181830082189643</v>
      </c>
      <c r="F112" s="3">
        <f t="shared" si="5"/>
        <v>10.05309248297419</v>
      </c>
      <c r="G112" s="3">
        <f t="shared" si="6"/>
        <v>9.432504132177197</v>
      </c>
      <c r="H112" s="21">
        <f t="shared" si="7"/>
        <v>9.432504132177197</v>
      </c>
      <c r="I112" s="13">
        <f t="shared" si="8"/>
        <v>24.809818332094245</v>
      </c>
      <c r="J112" s="4">
        <f t="shared" si="9"/>
        <v>24.817136591273773</v>
      </c>
      <c r="K112" s="21">
        <f t="shared" si="10"/>
        <v>24.817136591273773</v>
      </c>
      <c r="L112" s="20">
        <f>299.79/D112*'Enter data'!H$9/H112^0.5</f>
        <v>9.761209638149825</v>
      </c>
      <c r="M112" s="20">
        <f t="shared" si="11"/>
        <v>4.880604819074913</v>
      </c>
      <c r="N112" s="20">
        <f t="shared" si="11"/>
        <v>2.4403024095374564</v>
      </c>
    </row>
    <row r="113" spans="1:14" ht="12.75">
      <c r="A113" s="18">
        <f>'Enter data'!C$6</f>
        <v>12.85</v>
      </c>
      <c r="B113" s="19">
        <f>B112/F$11</f>
        <v>0.25822601906345755</v>
      </c>
      <c r="C113" s="18">
        <f>'Enter data'!C$10</f>
        <v>0.1</v>
      </c>
      <c r="D113" s="18">
        <v>10</v>
      </c>
      <c r="E113" s="20">
        <f t="shared" si="4"/>
        <v>2.5822601906345755</v>
      </c>
      <c r="F113" s="3">
        <f t="shared" si="5"/>
        <v>10.011648727857569</v>
      </c>
      <c r="G113" s="3">
        <f t="shared" si="6"/>
        <v>9.418308015182099</v>
      </c>
      <c r="H113" s="21">
        <f t="shared" si="7"/>
        <v>9.418308015182099</v>
      </c>
      <c r="I113" s="13">
        <f t="shared" si="8"/>
        <v>25.03170209622667</v>
      </c>
      <c r="J113" s="4">
        <f t="shared" si="9"/>
        <v>25.047753164096846</v>
      </c>
      <c r="K113" s="21">
        <f t="shared" si="10"/>
        <v>25.047753164096846</v>
      </c>
      <c r="L113" s="20">
        <f>299.79/D113*'Enter data'!H$9/H113^0.5</f>
        <v>9.76856335265842</v>
      </c>
      <c r="M113" s="20">
        <f t="shared" si="11"/>
        <v>4.88428167632921</v>
      </c>
      <c r="N113" s="20">
        <f t="shared" si="11"/>
        <v>2.442140838164605</v>
      </c>
    </row>
    <row r="114" spans="1:14" ht="12.75">
      <c r="A114" s="18">
        <f>'Enter data'!C$6</f>
        <v>12.85</v>
      </c>
      <c r="B114" s="19">
        <f>B113/F$11</f>
        <v>0.25468302525850206</v>
      </c>
      <c r="C114" s="18">
        <f>'Enter data'!C$10</f>
        <v>0.1</v>
      </c>
      <c r="D114" s="18">
        <v>10</v>
      </c>
      <c r="E114" s="20">
        <f t="shared" si="4"/>
        <v>2.5468302525850204</v>
      </c>
      <c r="F114" s="3">
        <f t="shared" si="5"/>
        <v>9.971223858507454</v>
      </c>
      <c r="G114" s="3">
        <f t="shared" si="6"/>
        <v>9.404157790723453</v>
      </c>
      <c r="H114" s="21">
        <f t="shared" si="7"/>
        <v>9.404157790723453</v>
      </c>
      <c r="I114" s="13">
        <f t="shared" si="8"/>
        <v>25.25539363941214</v>
      </c>
      <c r="J114" s="4">
        <f t="shared" si="9"/>
        <v>25.27960589319792</v>
      </c>
      <c r="K114" s="21">
        <f t="shared" si="10"/>
        <v>25.27960589319792</v>
      </c>
      <c r="L114" s="20">
        <f>299.79/D114*'Enter data'!H$9/H114^0.5</f>
        <v>9.775909858817482</v>
      </c>
      <c r="M114" s="20">
        <f t="shared" si="11"/>
        <v>4.887954929408741</v>
      </c>
      <c r="N114" s="20">
        <f t="shared" si="11"/>
        <v>2.4439774647043704</v>
      </c>
    </row>
    <row r="115" spans="1:14" ht="12.75">
      <c r="A115" s="18">
        <f>'Enter data'!C$6</f>
        <v>12.85</v>
      </c>
      <c r="B115" s="19">
        <f>B114/F$11</f>
        <v>0.25118864315095596</v>
      </c>
      <c r="C115" s="18">
        <f>'Enter data'!C$10</f>
        <v>0.1</v>
      </c>
      <c r="D115" s="18">
        <v>10</v>
      </c>
      <c r="E115" s="20">
        <f t="shared" si="4"/>
        <v>2.5118864315095593</v>
      </c>
      <c r="F115" s="3">
        <f t="shared" si="5"/>
        <v>9.931788634145809</v>
      </c>
      <c r="G115" s="3">
        <f t="shared" si="6"/>
        <v>9.390053896263307</v>
      </c>
      <c r="H115" s="21">
        <f t="shared" si="7"/>
        <v>9.390053896263307</v>
      </c>
      <c r="I115" s="13">
        <f t="shared" si="8"/>
        <v>25.48086530451596</v>
      </c>
      <c r="J115" s="4">
        <f t="shared" si="9"/>
        <v>25.512685568925402</v>
      </c>
      <c r="K115" s="21">
        <f t="shared" si="10"/>
        <v>25.512685568925402</v>
      </c>
      <c r="L115" s="20">
        <f>299.79/D115*'Enter data'!H$9/H115^0.5</f>
        <v>9.783248829807757</v>
      </c>
      <c r="M115" s="20">
        <f aca="true" t="shared" si="12" ref="M115:N134">L115/2</f>
        <v>4.891624414903879</v>
      </c>
      <c r="N115" s="20">
        <f t="shared" si="12"/>
        <v>2.4458122074519393</v>
      </c>
    </row>
    <row r="116" spans="1:14" ht="12.75">
      <c r="A116" s="18">
        <f>'Enter data'!C$6</f>
        <v>12.85</v>
      </c>
      <c r="B116" s="19">
        <f>B115/F$11</f>
        <v>0.2477422057633265</v>
      </c>
      <c r="C116" s="18">
        <f>'Enter data'!C$10</f>
        <v>0.1</v>
      </c>
      <c r="D116" s="18">
        <v>10</v>
      </c>
      <c r="E116" s="20">
        <f t="shared" si="4"/>
        <v>2.477422057633265</v>
      </c>
      <c r="F116" s="3">
        <f t="shared" si="5"/>
        <v>9.8933146556932</v>
      </c>
      <c r="G116" s="3">
        <f t="shared" si="6"/>
        <v>9.37599675877083</v>
      </c>
      <c r="H116" s="21">
        <f t="shared" si="7"/>
        <v>9.37599675877083</v>
      </c>
      <c r="I116" s="13">
        <f t="shared" si="8"/>
        <v>25.708089352747145</v>
      </c>
      <c r="J116" s="4">
        <f t="shared" si="9"/>
        <v>25.746982684705777</v>
      </c>
      <c r="K116" s="21">
        <f t="shared" si="10"/>
        <v>25.746982684705777</v>
      </c>
      <c r="L116" s="20">
        <f>299.79/D116*'Enter data'!H$9/H116^0.5</f>
        <v>9.790579941876924</v>
      </c>
      <c r="M116" s="20">
        <f t="shared" si="12"/>
        <v>4.895289970938462</v>
      </c>
      <c r="N116" s="20">
        <f t="shared" si="12"/>
        <v>2.447644985469231</v>
      </c>
    </row>
    <row r="117" spans="1:14" ht="12.75">
      <c r="A117" s="18">
        <f>'Enter data'!C$6</f>
        <v>12.85</v>
      </c>
      <c r="B117" s="19">
        <f>B116/F$11</f>
        <v>0.24434305526939515</v>
      </c>
      <c r="C117" s="18">
        <f>'Enter data'!C$10</f>
        <v>0.1</v>
      </c>
      <c r="D117" s="18">
        <v>10</v>
      </c>
      <c r="E117" s="20">
        <f t="shared" si="4"/>
        <v>2.4434305526939513</v>
      </c>
      <c r="F117" s="3">
        <f t="shared" si="5"/>
        <v>9.85577434199782</v>
      </c>
      <c r="G117" s="3">
        <f t="shared" si="6"/>
        <v>9.361986794771084</v>
      </c>
      <c r="H117" s="21">
        <f t="shared" si="7"/>
        <v>9.361986794771084</v>
      </c>
      <c r="I117" s="13">
        <f t="shared" si="8"/>
        <v>25.93703799551636</v>
      </c>
      <c r="J117" s="4">
        <f t="shared" si="9"/>
        <v>25.982487436442774</v>
      </c>
      <c r="K117" s="21">
        <f t="shared" si="10"/>
        <v>25.982487436442774</v>
      </c>
      <c r="L117" s="20">
        <f>299.79/D117*'Enter data'!H$9/H117^0.5</f>
        <v>9.797902874374829</v>
      </c>
      <c r="M117" s="20">
        <f t="shared" si="12"/>
        <v>4.8989514371874145</v>
      </c>
      <c r="N117" s="20">
        <f t="shared" si="12"/>
        <v>2.4494757185937073</v>
      </c>
    </row>
    <row r="118" spans="1:14" ht="12.75">
      <c r="A118" s="18">
        <f>'Enter data'!C$6</f>
        <v>12.85</v>
      </c>
      <c r="B118" s="19">
        <f>B117/F$11</f>
        <v>0.24099054286865745</v>
      </c>
      <c r="C118" s="18">
        <f>'Enter data'!C$10</f>
        <v>0.1</v>
      </c>
      <c r="D118" s="18">
        <v>10</v>
      </c>
      <c r="E118" s="20">
        <f t="shared" si="4"/>
        <v>2.4099054286865744</v>
      </c>
      <c r="F118" s="3">
        <f t="shared" si="5"/>
        <v>9.819140906724863</v>
      </c>
      <c r="G118" s="3">
        <f t="shared" si="6"/>
        <v>9.348024410396814</v>
      </c>
      <c r="H118" s="21">
        <f t="shared" si="7"/>
        <v>9.348024410396814</v>
      </c>
      <c r="I118" s="13">
        <f t="shared" si="8"/>
        <v>26.167683424988684</v>
      </c>
      <c r="J118" s="4">
        <f t="shared" si="9"/>
        <v>26.219189722040618</v>
      </c>
      <c r="K118" s="21">
        <f t="shared" si="10"/>
        <v>26.219189722040618</v>
      </c>
      <c r="L118" s="20">
        <f>299.79/D118*'Enter data'!H$9/H118^0.5</f>
        <v>9.80521730978727</v>
      </c>
      <c r="M118" s="20">
        <f t="shared" si="12"/>
        <v>4.902608654893635</v>
      </c>
      <c r="N118" s="20">
        <f t="shared" si="12"/>
        <v>2.4513043274468176</v>
      </c>
    </row>
    <row r="119" spans="1:14" ht="12.75">
      <c r="A119" s="18">
        <f>'Enter data'!C$6</f>
        <v>12.85</v>
      </c>
      <c r="B119" s="19">
        <f>B118/F$11</f>
        <v>0.23768402866248564</v>
      </c>
      <c r="C119" s="18">
        <f>'Enter data'!C$10</f>
        <v>0.1</v>
      </c>
      <c r="D119" s="18">
        <v>10</v>
      </c>
      <c r="E119" s="20">
        <f t="shared" si="4"/>
        <v>2.3768402866248564</v>
      </c>
      <c r="F119" s="3">
        <f t="shared" si="5"/>
        <v>9.783388335888061</v>
      </c>
      <c r="G119" s="3">
        <f t="shared" si="6"/>
        <v>9.334110001443108</v>
      </c>
      <c r="H119" s="21">
        <f t="shared" si="7"/>
        <v>9.334110001443108</v>
      </c>
      <c r="I119" s="13">
        <f t="shared" si="8"/>
        <v>26.399997843325913</v>
      </c>
      <c r="J119" s="4">
        <f t="shared" si="9"/>
        <v>26.45707914105419</v>
      </c>
      <c r="K119" s="21">
        <f t="shared" si="10"/>
        <v>26.45707914105419</v>
      </c>
      <c r="L119" s="20">
        <f>299.79/D119*'Enter data'!H$9/H119^0.5</f>
        <v>9.812522933768305</v>
      </c>
      <c r="M119" s="20">
        <f t="shared" si="12"/>
        <v>4.906261466884152</v>
      </c>
      <c r="N119" s="20">
        <f t="shared" si="12"/>
        <v>2.453130733442076</v>
      </c>
    </row>
    <row r="120" spans="1:14" ht="12.75">
      <c r="A120" s="18">
        <f>'Enter data'!C$6</f>
        <v>12.85</v>
      </c>
      <c r="B120" s="19">
        <f>B119/F$11</f>
        <v>0.2344228815319902</v>
      </c>
      <c r="C120" s="18">
        <f>'Enter data'!C$10</f>
        <v>0.1</v>
      </c>
      <c r="D120" s="18">
        <v>10</v>
      </c>
      <c r="E120" s="20">
        <f t="shared" si="4"/>
        <v>2.344228815319902</v>
      </c>
      <c r="F120" s="3">
        <f t="shared" si="5"/>
        <v>9.7484913660058</v>
      </c>
      <c r="G120" s="3">
        <f t="shared" si="6"/>
        <v>9.320243953424885</v>
      </c>
      <c r="H120" s="21">
        <f t="shared" si="7"/>
        <v>9.320243953424885</v>
      </c>
      <c r="I120" s="13">
        <f t="shared" si="8"/>
        <v>26.6339534906173</v>
      </c>
      <c r="J120" s="4">
        <f t="shared" si="9"/>
        <v>26.696144994468515</v>
      </c>
      <c r="K120" s="21">
        <f t="shared" si="10"/>
        <v>26.696144994468515</v>
      </c>
      <c r="L120" s="20">
        <f>299.79/D120*'Enter data'!H$9/H120^0.5</f>
        <v>9.819819435171098</v>
      </c>
      <c r="M120" s="20">
        <f t="shared" si="12"/>
        <v>4.909909717585549</v>
      </c>
      <c r="N120" s="20">
        <f t="shared" si="12"/>
        <v>2.4549548587927745</v>
      </c>
    </row>
    <row r="121" spans="1:14" ht="12.75">
      <c r="A121" s="18">
        <f>'Enter data'!C$6</f>
        <v>12.85</v>
      </c>
      <c r="B121" s="19">
        <f>B120/F$11</f>
        <v>0.23120647901755748</v>
      </c>
      <c r="C121" s="18">
        <f>'Enter data'!C$10</f>
        <v>0.1</v>
      </c>
      <c r="D121" s="18">
        <v>10</v>
      </c>
      <c r="E121" s="20">
        <f t="shared" si="4"/>
        <v>2.3120647901755746</v>
      </c>
      <c r="F121" s="3">
        <f t="shared" si="5"/>
        <v>9.714425462864646</v>
      </c>
      <c r="G121" s="3">
        <f t="shared" si="6"/>
        <v>9.306426641637069</v>
      </c>
      <c r="H121" s="21">
        <f t="shared" si="7"/>
        <v>9.306426641637069</v>
      </c>
      <c r="I121" s="13">
        <f t="shared" si="8"/>
        <v>26.869522671501826</v>
      </c>
      <c r="J121" s="4">
        <f t="shared" si="9"/>
        <v>26.936376284610223</v>
      </c>
      <c r="K121" s="21">
        <f t="shared" si="10"/>
        <v>26.936376284610223</v>
      </c>
      <c r="L121" s="20">
        <f>299.79/D121*'Enter data'!H$9/H121^0.5</f>
        <v>9.82710650607736</v>
      </c>
      <c r="M121" s="20">
        <f t="shared" si="12"/>
        <v>4.91355325303868</v>
      </c>
      <c r="N121" s="20">
        <f t="shared" si="12"/>
        <v>2.45677662651934</v>
      </c>
    </row>
    <row r="122" spans="1:14" ht="12.75">
      <c r="A122" s="18">
        <f>'Enter data'!C$6</f>
        <v>12.85</v>
      </c>
      <c r="B122" s="19">
        <f>B121/F$11</f>
        <v>0.22803420720003983</v>
      </c>
      <c r="C122" s="18">
        <f>'Enter data'!C$10</f>
        <v>0.1</v>
      </c>
      <c r="D122" s="18">
        <v>10</v>
      </c>
      <c r="E122" s="20">
        <f t="shared" si="4"/>
        <v>2.280342072000398</v>
      </c>
      <c r="F122" s="3">
        <f t="shared" si="5"/>
        <v>9.681166800873621</v>
      </c>
      <c r="G122" s="3">
        <f t="shared" si="6"/>
        <v>9.292658431217399</v>
      </c>
      <c r="H122" s="21">
        <f t="shared" si="7"/>
        <v>9.292658431217399</v>
      </c>
      <c r="I122" s="13">
        <f t="shared" si="8"/>
        <v>27.1066777804889</v>
      </c>
      <c r="J122" s="4">
        <f t="shared" si="9"/>
        <v>27.177761715193338</v>
      </c>
      <c r="K122" s="21">
        <f t="shared" si="10"/>
        <v>27.177761715193338</v>
      </c>
      <c r="L122" s="20">
        <f>299.79/D122*'Enter data'!H$9/H122^0.5</f>
        <v>9.834383841825314</v>
      </c>
      <c r="M122" s="20">
        <f t="shared" si="12"/>
        <v>4.917191920912657</v>
      </c>
      <c r="N122" s="20">
        <f t="shared" si="12"/>
        <v>2.4585959604563286</v>
      </c>
    </row>
    <row r="123" spans="1:14" ht="12.75">
      <c r="A123" s="18">
        <f>'Enter data'!C$6</f>
        <v>12.85</v>
      </c>
      <c r="B123" s="19">
        <f>B122/F$11</f>
        <v>0.22490546058357613</v>
      </c>
      <c r="C123" s="18">
        <f>'Enter data'!C$10</f>
        <v>0.1</v>
      </c>
      <c r="D123" s="18">
        <v>10</v>
      </c>
      <c r="E123" s="20">
        <f t="shared" si="4"/>
        <v>2.2490546058357612</v>
      </c>
      <c r="F123" s="3">
        <f t="shared" si="5"/>
        <v>9.648692242992972</v>
      </c>
      <c r="G123" s="3">
        <f t="shared" si="6"/>
        <v>9.278939677211763</v>
      </c>
      <c r="H123" s="21">
        <f t="shared" si="7"/>
        <v>9.278939677211763</v>
      </c>
      <c r="I123" s="13">
        <f t="shared" si="8"/>
        <v>27.345391325987897</v>
      </c>
      <c r="J123" s="4">
        <f t="shared" si="9"/>
        <v>27.42028969150196</v>
      </c>
      <c r="K123" s="21">
        <f t="shared" si="10"/>
        <v>27.42028969150196</v>
      </c>
      <c r="L123" s="20">
        <f>299.79/D123*'Enter data'!H$9/H123^0.5</f>
        <v>9.84165114103628</v>
      </c>
      <c r="M123" s="20">
        <f t="shared" si="12"/>
        <v>4.92082557051814</v>
      </c>
      <c r="N123" s="20">
        <f t="shared" si="12"/>
        <v>2.46041278525907</v>
      </c>
    </row>
    <row r="124" spans="1:14" ht="12.75">
      <c r="A124" s="18">
        <f>'Enter data'!C$6</f>
        <v>12.85</v>
      </c>
      <c r="B124" s="19">
        <f>B123/F$11</f>
        <v>0.22181964198001994</v>
      </c>
      <c r="C124" s="18">
        <f>'Enter data'!C$10</f>
        <v>0.1</v>
      </c>
      <c r="D124" s="18">
        <v>10</v>
      </c>
      <c r="E124" s="20">
        <f t="shared" si="4"/>
        <v>2.2181964198001993</v>
      </c>
      <c r="F124" s="3">
        <f t="shared" si="5"/>
        <v>9.616979321221692</v>
      </c>
      <c r="G124" s="3">
        <f t="shared" si="6"/>
        <v>9.265270724641969</v>
      </c>
      <c r="H124" s="21">
        <f t="shared" si="7"/>
        <v>9.265270724641969</v>
      </c>
      <c r="I124" s="13">
        <f t="shared" si="8"/>
        <v>27.58563595306026</v>
      </c>
      <c r="J124" s="4">
        <f t="shared" si="9"/>
        <v>27.663948320711864</v>
      </c>
      <c r="K124" s="21">
        <f t="shared" si="10"/>
        <v>27.663948320711864</v>
      </c>
      <c r="L124" s="20">
        <f>299.79/D124*'Enter data'!H$9/H124^0.5</f>
        <v>9.848908105639826</v>
      </c>
      <c r="M124" s="20">
        <f t="shared" si="12"/>
        <v>4.924454052819913</v>
      </c>
      <c r="N124" s="20">
        <f t="shared" si="12"/>
        <v>2.4622270264099564</v>
      </c>
    </row>
    <row r="125" spans="1:14" ht="12.75">
      <c r="A125" s="18">
        <f>'Enter data'!C$6</f>
        <v>12.85</v>
      </c>
      <c r="B125" s="19">
        <f>B124/F$11</f>
        <v>0.21877616239495332</v>
      </c>
      <c r="C125" s="18">
        <f>'Enter data'!C$10</f>
        <v>0.1</v>
      </c>
      <c r="D125" s="18">
        <v>10</v>
      </c>
      <c r="E125" s="20">
        <f t="shared" si="4"/>
        <v>2.187761623949533</v>
      </c>
      <c r="F125" s="3">
        <f t="shared" si="5"/>
        <v>9.586006217628412</v>
      </c>
      <c r="G125" s="3">
        <f t="shared" si="6"/>
        <v>9.251651908575859</v>
      </c>
      <c r="H125" s="21">
        <f t="shared" si="7"/>
        <v>9.251651908575859</v>
      </c>
      <c r="I125" s="13">
        <f t="shared" si="8"/>
        <v>27.827384464910732</v>
      </c>
      <c r="J125" s="4">
        <f t="shared" si="9"/>
        <v>27.908725412353725</v>
      </c>
      <c r="K125" s="21">
        <f t="shared" si="10"/>
        <v>27.908725412353725</v>
      </c>
      <c r="L125" s="20">
        <f>299.79/D125*'Enter data'!H$9/H125^0.5</f>
        <v>9.856154440897555</v>
      </c>
      <c r="M125" s="20">
        <f t="shared" si="12"/>
        <v>4.9280772204487775</v>
      </c>
      <c r="N125" s="20">
        <f t="shared" si="12"/>
        <v>2.4640386102243887</v>
      </c>
    </row>
    <row r="126" spans="1:14" ht="12.75">
      <c r="A126" s="18">
        <f>'Enter data'!C$6</f>
        <v>12.85</v>
      </c>
      <c r="B126" s="19">
        <f>B125/F$11</f>
        <v>0.2157744409152647</v>
      </c>
      <c r="C126" s="18">
        <f>'Enter data'!C$10</f>
        <v>0.1</v>
      </c>
      <c r="D126" s="18">
        <v>10</v>
      </c>
      <c r="E126" s="20">
        <f t="shared" si="4"/>
        <v>2.157744409152647</v>
      </c>
      <c r="F126" s="3">
        <f t="shared" si="5"/>
        <v>9.555751745910722</v>
      </c>
      <c r="G126" s="3">
        <f t="shared" si="6"/>
        <v>9.238083554199683</v>
      </c>
      <c r="H126" s="21">
        <f t="shared" si="7"/>
        <v>9.238083554199683</v>
      </c>
      <c r="I126" s="13">
        <f t="shared" si="8"/>
        <v>28.07060984313721</v>
      </c>
      <c r="J126" s="4">
        <f t="shared" si="9"/>
        <v>28.154608478919588</v>
      </c>
      <c r="K126" s="21">
        <f t="shared" si="10"/>
        <v>28.154608478919588</v>
      </c>
      <c r="L126" s="20">
        <f>299.79/D126*'Enter data'!H$9/H126^0.5</f>
        <v>9.863389855425497</v>
      </c>
      <c r="M126" s="20">
        <f t="shared" si="12"/>
        <v>4.931694927712749</v>
      </c>
      <c r="N126" s="20">
        <f t="shared" si="12"/>
        <v>2.4658474638563743</v>
      </c>
    </row>
    <row r="127" spans="1:14" ht="12.75">
      <c r="A127" s="18">
        <f>'Enter data'!C$6</f>
        <v>12.85</v>
      </c>
      <c r="B127" s="19">
        <f>B126/F$11</f>
        <v>0.21281390459826927</v>
      </c>
      <c r="C127" s="18">
        <f>'Enter data'!C$10</f>
        <v>0.1</v>
      </c>
      <c r="D127" s="18">
        <v>10</v>
      </c>
      <c r="E127" s="20">
        <f t="shared" si="4"/>
        <v>2.1281390459826923</v>
      </c>
      <c r="F127" s="3">
        <f t="shared" si="5"/>
        <v>9.526195333468412</v>
      </c>
      <c r="G127" s="3">
        <f t="shared" si="6"/>
        <v>9.224565976892645</v>
      </c>
      <c r="H127" s="21">
        <f t="shared" si="7"/>
        <v>9.224565976892645</v>
      </c>
      <c r="I127" s="13">
        <f t="shared" si="8"/>
        <v>28.315285266761002</v>
      </c>
      <c r="J127" s="4">
        <f t="shared" si="9"/>
        <v>28.40158473661515</v>
      </c>
      <c r="K127" s="21">
        <f t="shared" si="10"/>
        <v>28.40158473661515</v>
      </c>
      <c r="L127" s="20">
        <f>299.79/D127*'Enter data'!H$9/H127^0.5</f>
        <v>9.870614061215145</v>
      </c>
      <c r="M127" s="20">
        <f t="shared" si="12"/>
        <v>4.935307030607572</v>
      </c>
      <c r="N127" s="20">
        <f t="shared" si="12"/>
        <v>2.467653515303786</v>
      </c>
    </row>
    <row r="128" spans="1:14" ht="12.75">
      <c r="A128" s="18">
        <f>'Enter data'!C$6</f>
        <v>12.85</v>
      </c>
      <c r="B128" s="19">
        <f>B127/F$11</f>
        <v>0.2098939883623505</v>
      </c>
      <c r="C128" s="18">
        <f>'Enter data'!C$10</f>
        <v>0.1</v>
      </c>
      <c r="D128" s="18">
        <v>10</v>
      </c>
      <c r="E128" s="20">
        <f t="shared" si="4"/>
        <v>2.0989398836235047</v>
      </c>
      <c r="F128" s="3">
        <f t="shared" si="5"/>
        <v>9.497317003976491</v>
      </c>
      <c r="G128" s="3">
        <f t="shared" si="6"/>
        <v>9.211099482303519</v>
      </c>
      <c r="H128" s="21">
        <f t="shared" si="7"/>
        <v>9.211099482303519</v>
      </c>
      <c r="I128" s="13">
        <f t="shared" si="8"/>
        <v>28.561384130061622</v>
      </c>
      <c r="J128" s="4">
        <f t="shared" si="9"/>
        <v>28.64964110625961</v>
      </c>
      <c r="K128" s="21">
        <f t="shared" si="10"/>
        <v>28.64964110625961</v>
      </c>
      <c r="L128" s="20">
        <f>299.79/D128*'Enter data'!H$9/H128^0.5</f>
        <v>9.877826773653158</v>
      </c>
      <c r="M128" s="20">
        <f t="shared" si="12"/>
        <v>4.938913386826579</v>
      </c>
      <c r="N128" s="20">
        <f t="shared" si="12"/>
        <v>2.4694566934132895</v>
      </c>
    </row>
    <row r="129" spans="1:14" ht="12.75">
      <c r="A129" s="18">
        <f>'Enter data'!C$6</f>
        <v>12.85</v>
      </c>
      <c r="B129" s="19">
        <f>B128/F$11</f>
        <v>0.2070141348791023</v>
      </c>
      <c r="C129" s="18">
        <f>'Enter data'!C$10</f>
        <v>0.1</v>
      </c>
      <c r="D129" s="18">
        <v>10</v>
      </c>
      <c r="E129" s="20">
        <f t="shared" si="4"/>
        <v>2.0701413487910227</v>
      </c>
      <c r="F129" s="3">
        <f t="shared" si="5"/>
        <v>9.469097360444238</v>
      </c>
      <c r="G129" s="3">
        <f t="shared" si="6"/>
        <v>9.19768436642927</v>
      </c>
      <c r="H129" s="21">
        <f t="shared" si="7"/>
        <v>9.19768436642927</v>
      </c>
      <c r="I129" s="13">
        <f t="shared" si="8"/>
        <v>28.808880059242057</v>
      </c>
      <c r="J129" s="4">
        <f t="shared" si="9"/>
        <v>28.89876421433496</v>
      </c>
      <c r="K129" s="21">
        <f t="shared" si="10"/>
        <v>28.89876421433496</v>
      </c>
      <c r="L129" s="20">
        <f>299.79/D129*'Enter data'!H$9/H129^0.5</f>
        <v>9.885027711539706</v>
      </c>
      <c r="M129" s="20">
        <f t="shared" si="12"/>
        <v>4.942513855769853</v>
      </c>
      <c r="N129" s="20">
        <f t="shared" si="12"/>
        <v>2.4712569278849266</v>
      </c>
    </row>
    <row r="130" spans="1:14" ht="12.75">
      <c r="A130" s="18">
        <f>'Enter data'!C$6</f>
        <v>12.85</v>
      </c>
      <c r="B130" s="19">
        <f>B129/F$11</f>
        <v>0.20417379446695103</v>
      </c>
      <c r="C130" s="18">
        <f>'Enter data'!C$10</f>
        <v>0.1</v>
      </c>
      <c r="D130" s="18">
        <v>10</v>
      </c>
      <c r="E130" s="20">
        <f t="shared" si="4"/>
        <v>2.04173794466951</v>
      </c>
      <c r="F130" s="3">
        <f t="shared" si="5"/>
        <v>9.4415175687469</v>
      </c>
      <c r="G130" s="3">
        <f t="shared" si="6"/>
        <v>9.18432091569557</v>
      </c>
      <c r="H130" s="21">
        <f t="shared" si="7"/>
        <v>9.18432091569557</v>
      </c>
      <c r="I130" s="13">
        <f t="shared" si="8"/>
        <v>29.05774692795239</v>
      </c>
      <c r="J130" s="4">
        <f t="shared" si="9"/>
        <v>29.148940394186607</v>
      </c>
      <c r="K130" s="21">
        <f t="shared" si="10"/>
        <v>29.148940394186607</v>
      </c>
      <c r="L130" s="20">
        <f>299.79/D130*'Enter data'!H$9/H130^0.5</f>
        <v>9.892216597105527</v>
      </c>
      <c r="M130" s="20">
        <f t="shared" si="12"/>
        <v>4.946108298552764</v>
      </c>
      <c r="N130" s="20">
        <f t="shared" si="12"/>
        <v>2.473054149276382</v>
      </c>
    </row>
    <row r="131" spans="1:14" ht="12.75">
      <c r="A131" s="18">
        <f>'Enter data'!C$6</f>
        <v>12.85</v>
      </c>
      <c r="B131" s="19">
        <f>B130/F$11</f>
        <v>0.20137242498623692</v>
      </c>
      <c r="C131" s="18">
        <f>'Enter data'!C$10</f>
        <v>0.1</v>
      </c>
      <c r="D131" s="18">
        <v>10</v>
      </c>
      <c r="E131" s="20">
        <f t="shared" si="4"/>
        <v>2.013724249862369</v>
      </c>
      <c r="F131" s="3">
        <f t="shared" si="5"/>
        <v>9.41455934161704</v>
      </c>
      <c r="G131" s="3">
        <f t="shared" si="6"/>
        <v>9.17100940703915</v>
      </c>
      <c r="H131" s="21">
        <f t="shared" si="7"/>
        <v>9.17100940703915</v>
      </c>
      <c r="I131" s="13">
        <f t="shared" si="8"/>
        <v>29.307958871701054</v>
      </c>
      <c r="J131" s="4">
        <f t="shared" si="9"/>
        <v>29.40015568737706</v>
      </c>
      <c r="K131" s="21">
        <f t="shared" si="10"/>
        <v>29.40015568737706</v>
      </c>
      <c r="L131" s="20">
        <f>299.79/D131*'Enter data'!H$9/H131^0.5</f>
        <v>9.89939315602768</v>
      </c>
      <c r="M131" s="20">
        <f t="shared" si="12"/>
        <v>4.94969657801384</v>
      </c>
      <c r="N131" s="20">
        <f t="shared" si="12"/>
        <v>2.47484828900692</v>
      </c>
    </row>
    <row r="132" spans="1:14" ht="12.75">
      <c r="A132" s="18">
        <f>'Enter data'!C$6</f>
        <v>12.85</v>
      </c>
      <c r="B132" s="19">
        <f>B131/F$11</f>
        <v>0.19860949173573525</v>
      </c>
      <c r="C132" s="18">
        <f>'Enter data'!C$10</f>
        <v>0.1</v>
      </c>
      <c r="D132" s="18">
        <v>10</v>
      </c>
      <c r="E132" s="20">
        <f t="shared" si="4"/>
        <v>1.9860949173573523</v>
      </c>
      <c r="F132" s="3">
        <f t="shared" si="5"/>
        <v>9.388204923082881</v>
      </c>
      <c r="G132" s="3">
        <f t="shared" si="6"/>
        <v>9.157750107991873</v>
      </c>
      <c r="H132" s="21">
        <f t="shared" si="7"/>
        <v>9.157750107991873</v>
      </c>
      <c r="I132" s="13">
        <f t="shared" si="8"/>
        <v>29.559490301184297</v>
      </c>
      <c r="J132" s="4">
        <f t="shared" si="9"/>
        <v>29.652395845194082</v>
      </c>
      <c r="K132" s="21">
        <f t="shared" si="10"/>
        <v>29.652395845194082</v>
      </c>
      <c r="L132" s="20">
        <f>299.79/D132*'Enter data'!H$9/H132^0.5</f>
        <v>9.90655711744401</v>
      </c>
      <c r="M132" s="20">
        <f t="shared" si="12"/>
        <v>4.953278558722005</v>
      </c>
      <c r="N132" s="20">
        <f t="shared" si="12"/>
        <v>2.4766392793610024</v>
      </c>
    </row>
    <row r="133" spans="1:14" ht="12.75">
      <c r="A133" s="18">
        <f>'Enter data'!C$6</f>
        <v>12.85</v>
      </c>
      <c r="B133" s="19">
        <f>B132/F$11</f>
        <v>0.19588446735059709</v>
      </c>
      <c r="C133" s="18">
        <f>'Enter data'!C$10</f>
        <v>0.1</v>
      </c>
      <c r="D133" s="18">
        <v>10</v>
      </c>
      <c r="E133" s="20">
        <f t="shared" si="4"/>
        <v>1.9588446735059708</v>
      </c>
      <c r="F133" s="3">
        <f t="shared" si="5"/>
        <v>9.362437073341328</v>
      </c>
      <c r="G133" s="3">
        <f t="shared" si="6"/>
        <v>9.144543276766473</v>
      </c>
      <c r="H133" s="21">
        <f t="shared" si="7"/>
        <v>9.144543276766473</v>
      </c>
      <c r="I133" s="13">
        <f t="shared" si="8"/>
        <v>29.812315914565595</v>
      </c>
      <c r="J133" s="4">
        <f t="shared" si="9"/>
        <v>29.905646330315</v>
      </c>
      <c r="K133" s="21">
        <f t="shared" si="10"/>
        <v>29.905646330315</v>
      </c>
      <c r="L133" s="20">
        <f>299.79/D133*'Enter data'!H$9/H133^0.5</f>
        <v>9.913708213966357</v>
      </c>
      <c r="M133" s="20">
        <f t="shared" si="12"/>
        <v>4.956854106983179</v>
      </c>
      <c r="N133" s="20">
        <f t="shared" si="12"/>
        <v>2.4784270534915893</v>
      </c>
    </row>
    <row r="134" spans="1:14" ht="12.75">
      <c r="A134" s="18">
        <f>'Enter data'!C$6</f>
        <v>12.85</v>
      </c>
      <c r="B134" s="19">
        <f>B133/F$11</f>
        <v>0.19319683170169052</v>
      </c>
      <c r="C134" s="18">
        <f>'Enter data'!C$10</f>
        <v>0.1</v>
      </c>
      <c r="D134" s="18">
        <v>10</v>
      </c>
      <c r="E134" s="20">
        <f t="shared" si="4"/>
        <v>1.931968317016905</v>
      </c>
      <c r="F134" s="3">
        <f t="shared" si="5"/>
        <v>9.33723905405369</v>
      </c>
      <c r="G134" s="3">
        <f t="shared" si="6"/>
        <v>9.131389162343861</v>
      </c>
      <c r="H134" s="21">
        <f t="shared" si="7"/>
        <v>9.131389162343861</v>
      </c>
      <c r="I134" s="13">
        <f t="shared" si="8"/>
        <v>30.066410708737667</v>
      </c>
      <c r="J134" s="4">
        <f t="shared" si="9"/>
        <v>30.159892318628344</v>
      </c>
      <c r="K134" s="21">
        <f t="shared" si="10"/>
        <v>30.159892318628344</v>
      </c>
      <c r="L134" s="20">
        <f>299.79/D134*'Enter data'!H$9/H134^0.5</f>
        <v>9.920846181692527</v>
      </c>
      <c r="M134" s="20">
        <f t="shared" si="12"/>
        <v>4.960423090846263</v>
      </c>
      <c r="N134" s="20">
        <f t="shared" si="12"/>
        <v>2.4802115454231317</v>
      </c>
    </row>
    <row r="135" spans="1:14" ht="12.75">
      <c r="A135" s="18">
        <f>'Enter data'!C$6</f>
        <v>12.85</v>
      </c>
      <c r="B135" s="19">
        <f>B134/F$11</f>
        <v>0.19054607179632285</v>
      </c>
      <c r="C135" s="18">
        <f>'Enter data'!C$10</f>
        <v>0.1</v>
      </c>
      <c r="D135" s="18">
        <v>10</v>
      </c>
      <c r="E135" s="20">
        <f t="shared" si="4"/>
        <v>1.9054607179632284</v>
      </c>
      <c r="F135" s="3">
        <f t="shared" si="5"/>
        <v>9.312594614052475</v>
      </c>
      <c r="G135" s="3">
        <f t="shared" si="6"/>
        <v>9.118288004561922</v>
      </c>
      <c r="H135" s="21">
        <f t="shared" si="7"/>
        <v>9.118288004561922</v>
      </c>
      <c r="I135" s="13">
        <f t="shared" si="8"/>
        <v>30.321749989600455</v>
      </c>
      <c r="J135" s="4">
        <f t="shared" si="9"/>
        <v>30.41511870121416</v>
      </c>
      <c r="K135" s="21">
        <f t="shared" si="10"/>
        <v>30.41511870121416</v>
      </c>
      <c r="L135" s="20">
        <f>299.79/D135*'Enter data'!H$9/H135^0.5</f>
        <v>9.92797076021702</v>
      </c>
      <c r="M135" s="20">
        <f aca="true" t="shared" si="13" ref="M135:N154">L135/2</f>
        <v>4.96398538010851</v>
      </c>
      <c r="N135" s="20">
        <f t="shared" si="13"/>
        <v>2.481992690054255</v>
      </c>
    </row>
    <row r="136" spans="1:14" ht="12.75">
      <c r="A136" s="18">
        <f>'Enter data'!C$6</f>
        <v>12.85</v>
      </c>
      <c r="B136" s="19">
        <f>B135/F$11</f>
        <v>0.18793168168032498</v>
      </c>
      <c r="C136" s="18">
        <f>'Enter data'!C$10</f>
        <v>0.1</v>
      </c>
      <c r="D136" s="18">
        <v>10</v>
      </c>
      <c r="E136" s="20">
        <f t="shared" si="4"/>
        <v>1.8793168168032497</v>
      </c>
      <c r="F136" s="3">
        <f t="shared" si="5"/>
        <v>9.288487975447905</v>
      </c>
      <c r="G136" s="3">
        <f t="shared" si="6"/>
        <v>9.105240034205725</v>
      </c>
      <c r="H136" s="21">
        <f t="shared" si="7"/>
        <v>9.105240034205725</v>
      </c>
      <c r="I136" s="13">
        <f t="shared" si="8"/>
        <v>30.578309381389005</v>
      </c>
      <c r="J136" s="4">
        <f t="shared" si="9"/>
        <v>30.671310086484006</v>
      </c>
      <c r="K136" s="21">
        <f t="shared" si="10"/>
        <v>30.671310086484006</v>
      </c>
      <c r="L136" s="20">
        <f>299.79/D136*'Enter data'!H$9/H136^0.5</f>
        <v>9.93508169264057</v>
      </c>
      <c r="M136" s="20">
        <f t="shared" si="13"/>
        <v>4.967540846320285</v>
      </c>
      <c r="N136" s="20">
        <f t="shared" si="13"/>
        <v>2.4837704231601423</v>
      </c>
    </row>
    <row r="137" spans="1:14" ht="12.75">
      <c r="A137" s="18">
        <f>'Enter data'!C$6</f>
        <v>12.85</v>
      </c>
      <c r="B137" s="19">
        <f>B136/F$11</f>
        <v>0.18535316234147928</v>
      </c>
      <c r="C137" s="18">
        <f>'Enter data'!C$10</f>
        <v>0.1</v>
      </c>
      <c r="D137" s="18">
        <v>10</v>
      </c>
      <c r="E137" s="20">
        <f t="shared" si="4"/>
        <v>1.8535316234147927</v>
      </c>
      <c r="F137" s="3">
        <f t="shared" si="5"/>
        <v>9.264903820123145</v>
      </c>
      <c r="G137" s="3">
        <f t="shared" si="6"/>
        <v>9.09224547309907</v>
      </c>
      <c r="H137" s="21">
        <f t="shared" si="7"/>
        <v>9.09224547309907</v>
      </c>
      <c r="I137" s="13">
        <f t="shared" si="8"/>
        <v>30.8360648350856</v>
      </c>
      <c r="J137" s="4">
        <f t="shared" si="9"/>
        <v>30.928450802481713</v>
      </c>
      <c r="K137" s="21">
        <f t="shared" si="10"/>
        <v>30.928450802481713</v>
      </c>
      <c r="L137" s="20">
        <f>299.79/D137*'Enter data'!H$9/H137^0.5</f>
        <v>9.94217872557848</v>
      </c>
      <c r="M137" s="20">
        <f t="shared" si="13"/>
        <v>4.97108936278924</v>
      </c>
      <c r="N137" s="20">
        <f t="shared" si="13"/>
        <v>2.48554468139462</v>
      </c>
    </row>
    <row r="138" spans="1:14" ht="12.75">
      <c r="A138" s="18">
        <f>'Enter data'!C$6</f>
        <v>12.85</v>
      </c>
      <c r="B138" s="19">
        <f>B137/F$11</f>
        <v>0.18281002161427243</v>
      </c>
      <c r="C138" s="18">
        <f>'Enter data'!C$10</f>
        <v>0.1</v>
      </c>
      <c r="D138" s="18">
        <v>10</v>
      </c>
      <c r="E138" s="20">
        <f t="shared" si="4"/>
        <v>1.8281002161427242</v>
      </c>
      <c r="F138" s="3">
        <f t="shared" si="5"/>
        <v>9.2418272766075</v>
      </c>
      <c r="G138" s="3">
        <f t="shared" si="6"/>
        <v>9.079304534197277</v>
      </c>
      <c r="H138" s="21">
        <f t="shared" si="7"/>
        <v>9.079304534197277</v>
      </c>
      <c r="I138" s="13">
        <f t="shared" si="8"/>
        <v>31.094992635950803</v>
      </c>
      <c r="J138" s="4">
        <f t="shared" si="9"/>
        <v>31.186524899345635</v>
      </c>
      <c r="K138" s="21">
        <f t="shared" si="10"/>
        <v>31.186524899345635</v>
      </c>
      <c r="L138" s="20">
        <f>299.79/D138*'Enter data'!H$9/H138^0.5</f>
        <v>9.949261609167797</v>
      </c>
      <c r="M138" s="20">
        <f t="shared" si="13"/>
        <v>4.9746308045838985</v>
      </c>
      <c r="N138" s="20">
        <f t="shared" si="13"/>
        <v>2.4873154022919493</v>
      </c>
    </row>
    <row r="139" spans="1:14" ht="12.75">
      <c r="A139" s="18">
        <f>'Enter data'!C$6</f>
        <v>12.85</v>
      </c>
      <c r="B139" s="19">
        <f>B138/F$11</f>
        <v>0.18030177408595507</v>
      </c>
      <c r="C139" s="18">
        <f>'Enter data'!C$10</f>
        <v>0.1</v>
      </c>
      <c r="D139" s="18">
        <v>10</v>
      </c>
      <c r="E139" s="20">
        <f t="shared" si="4"/>
        <v>1.8030177408595507</v>
      </c>
      <c r="F139" s="3">
        <f t="shared" si="5"/>
        <v>9.219243907317205</v>
      </c>
      <c r="G139" s="3">
        <f t="shared" si="6"/>
        <v>9.06641742168117</v>
      </c>
      <c r="H139" s="21">
        <f t="shared" si="7"/>
        <v>9.06641742168117</v>
      </c>
      <c r="I139" s="13">
        <f t="shared" si="8"/>
        <v>31.355069410208113</v>
      </c>
      <c r="J139" s="4">
        <f t="shared" si="9"/>
        <v>31.445516151933113</v>
      </c>
      <c r="K139" s="21">
        <f t="shared" si="10"/>
        <v>31.445516151933113</v>
      </c>
      <c r="L139" s="20">
        <f>299.79/D139*'Enter data'!H$9/H139^0.5</f>
        <v>9.956330097073343</v>
      </c>
      <c r="M139" s="20">
        <f t="shared" si="13"/>
        <v>4.978165048536671</v>
      </c>
      <c r="N139" s="20">
        <f t="shared" si="13"/>
        <v>2.4890825242683356</v>
      </c>
    </row>
    <row r="140" spans="1:14" ht="12.75">
      <c r="A140" s="18">
        <f>'Enter data'!C$6</f>
        <v>12.85</v>
      </c>
      <c r="B140" s="19">
        <f>B139/F$11</f>
        <v>0.17782794100389046</v>
      </c>
      <c r="C140" s="18">
        <f>'Enter data'!C$10</f>
        <v>0.1</v>
      </c>
      <c r="D140" s="18">
        <v>10</v>
      </c>
      <c r="E140" s="20">
        <f t="shared" si="4"/>
        <v>1.7782794100389046</v>
      </c>
      <c r="F140" s="3">
        <f t="shared" si="5"/>
        <v>9.197139696153606</v>
      </c>
      <c r="G140" s="3">
        <f t="shared" si="6"/>
        <v>9.053584331052155</v>
      </c>
      <c r="H140" s="21">
        <f t="shared" si="7"/>
        <v>9.053584331052155</v>
      </c>
      <c r="I140" s="13">
        <f t="shared" si="8"/>
        <v>31.616272130917</v>
      </c>
      <c r="J140" s="4">
        <f t="shared" si="9"/>
        <v>31.705408062607773</v>
      </c>
      <c r="K140" s="21">
        <f t="shared" si="10"/>
        <v>31.705408062607773</v>
      </c>
      <c r="L140" s="20">
        <f>299.79/D140*'Enter data'!H$9/H140^0.5</f>
        <v>9.963383946492586</v>
      </c>
      <c r="M140" s="20">
        <f t="shared" si="13"/>
        <v>4.981691973246293</v>
      </c>
      <c r="N140" s="20">
        <f t="shared" si="13"/>
        <v>2.4908459866231465</v>
      </c>
    </row>
    <row r="141" spans="1:14" ht="12.75">
      <c r="A141" s="18">
        <f>'Enter data'!C$6</f>
        <v>12.85</v>
      </c>
      <c r="B141" s="19">
        <f>B140/F$11</f>
        <v>0.1753880501841743</v>
      </c>
      <c r="C141" s="18">
        <f>'Enter data'!C$10</f>
        <v>0.1</v>
      </c>
      <c r="D141" s="18">
        <v>10</v>
      </c>
      <c r="E141" s="20">
        <f t="shared" si="4"/>
        <v>1.753880501841743</v>
      </c>
      <c r="F141" s="3">
        <f t="shared" si="5"/>
        <v>9.175501036448889</v>
      </c>
      <c r="G141" s="3">
        <f t="shared" si="6"/>
        <v>9.040805449228342</v>
      </c>
      <c r="H141" s="21">
        <f t="shared" si="7"/>
        <v>9.040805449228342</v>
      </c>
      <c r="I141" s="13">
        <f t="shared" si="8"/>
        <v>31.878578123068998</v>
      </c>
      <c r="J141" s="4">
        <f t="shared" si="9"/>
        <v>31.966183864189915</v>
      </c>
      <c r="K141" s="21">
        <f t="shared" si="10"/>
        <v>31.966183864189915</v>
      </c>
      <c r="L141" s="20">
        <f>299.79/D141*'Enter data'!H$9/H141^0.5</f>
        <v>9.970422918159448</v>
      </c>
      <c r="M141" s="20">
        <f t="shared" si="13"/>
        <v>4.985211459079724</v>
      </c>
      <c r="N141" s="20">
        <f t="shared" si="13"/>
        <v>2.492605729539862</v>
      </c>
    </row>
    <row r="142" spans="1:14" ht="12.75">
      <c r="A142" s="18">
        <f>'Enter data'!C$6</f>
        <v>12.85</v>
      </c>
      <c r="B142" s="19">
        <f>B141/F$11</f>
        <v>0.17298163592150834</v>
      </c>
      <c r="C142" s="18">
        <f>'Enter data'!C$10</f>
        <v>0.1</v>
      </c>
      <c r="D142" s="18">
        <v>10</v>
      </c>
      <c r="E142" s="20">
        <f t="shared" si="4"/>
        <v>1.7298163592150833</v>
      </c>
      <c r="F142" s="3">
        <f t="shared" si="5"/>
        <v>9.154314719249786</v>
      </c>
      <c r="G142" s="3">
        <f t="shared" si="6"/>
        <v>9.02808095464161</v>
      </c>
      <c r="H142" s="21">
        <f t="shared" si="7"/>
        <v>9.02808095464161</v>
      </c>
      <c r="I142" s="13">
        <f t="shared" si="8"/>
        <v>32.14196506794114</v>
      </c>
      <c r="J142" s="4">
        <f t="shared" si="9"/>
        <v>32.227826523070384</v>
      </c>
      <c r="K142" s="21">
        <f t="shared" si="10"/>
        <v>32.227826523070384</v>
      </c>
      <c r="L142" s="20">
        <f>299.79/D142*'Enter data'!H$9/H142^0.5</f>
        <v>9.977446776346971</v>
      </c>
      <c r="M142" s="20">
        <f t="shared" si="13"/>
        <v>4.988723388173486</v>
      </c>
      <c r="N142" s="20">
        <f t="shared" si="13"/>
        <v>2.494361694086743</v>
      </c>
    </row>
    <row r="143" spans="1:14" ht="12.75">
      <c r="A143" s="18">
        <f>'Enter data'!C$6</f>
        <v>12.85</v>
      </c>
      <c r="B143" s="19">
        <f>B142/F$11</f>
        <v>0.17060823890031054</v>
      </c>
      <c r="C143" s="18">
        <f>'Enter data'!C$10</f>
        <v>0.1</v>
      </c>
      <c r="D143" s="18">
        <v>10</v>
      </c>
      <c r="E143" s="20">
        <f aca="true" t="shared" si="14" ref="E143:E206">B143/C143</f>
        <v>1.7060823890031054</v>
      </c>
      <c r="F143" s="3">
        <f aca="true" t="shared" si="15" ref="F143:F206">(A143+1)/2+(A143-1)/2*((1+12/E143)^-0.5+0.04*(1-E143)^2)</f>
        <v>9.13356792192987</v>
      </c>
      <c r="G143" s="3">
        <f aca="true" t="shared" si="16" ref="G143:G206">(A143+1)/2+(A143-1)/2*(1+12/E143)^-0.5</f>
        <v>9.01541101733557</v>
      </c>
      <c r="H143" s="21">
        <f aca="true" t="shared" si="17" ref="H143:H206">IF(E143&lt;1,F143,G143)</f>
        <v>9.01541101733557</v>
      </c>
      <c r="I143" s="13">
        <f aca="true" t="shared" si="18" ref="I143:I206">60/F143^0.5*LN(8/E143+0.25*E143)</f>
        <v>32.40641100674098</v>
      </c>
      <c r="J143" s="4">
        <f aca="true" t="shared" si="19" ref="J143:J206">120*3.14159/(G143^0.5*(E143+1.393+0.667*LN(E143+1.444)))</f>
        <v>32.49031874248794</v>
      </c>
      <c r="K143" s="21">
        <f aca="true" t="shared" si="20" ref="K143:K206">IF($E143&lt;1,I143,J143)</f>
        <v>32.49031874248794</v>
      </c>
      <c r="L143" s="20">
        <f>299.79/D143*'Enter data'!H$9/H143^0.5</f>
        <v>9.984455288868956</v>
      </c>
      <c r="M143" s="20">
        <f t="shared" si="13"/>
        <v>4.992227644434478</v>
      </c>
      <c r="N143" s="20">
        <f t="shared" si="13"/>
        <v>2.496113822217239</v>
      </c>
    </row>
    <row r="144" spans="1:14" ht="12.75">
      <c r="A144" s="18">
        <f>'Enter data'!C$6</f>
        <v>12.85</v>
      </c>
      <c r="B144" s="19">
        <f>B143/F$11</f>
        <v>0.16826740610704494</v>
      </c>
      <c r="C144" s="18">
        <f>'Enter data'!C$10</f>
        <v>0.1</v>
      </c>
      <c r="D144" s="18">
        <v>10</v>
      </c>
      <c r="E144" s="20">
        <f t="shared" si="14"/>
        <v>1.6826740610704494</v>
      </c>
      <c r="F144" s="3">
        <f t="shared" si="15"/>
        <v>9.1132481971214</v>
      </c>
      <c r="G144" s="3">
        <f t="shared" si="16"/>
        <v>9.002795799064355</v>
      </c>
      <c r="H144" s="21">
        <f t="shared" si="17"/>
        <v>9.002795799064355</v>
      </c>
      <c r="I144" s="13">
        <f t="shared" si="18"/>
        <v>32.67189434357683</v>
      </c>
      <c r="J144" s="4">
        <f t="shared" si="19"/>
        <v>32.75364296597015</v>
      </c>
      <c r="K144" s="21">
        <f t="shared" si="20"/>
        <v>32.75364296597015</v>
      </c>
      <c r="L144" s="20">
        <f>299.79/D144*'Enter data'!H$9/H144^0.5</f>
        <v>9.991448227080522</v>
      </c>
      <c r="M144" s="20">
        <f t="shared" si="13"/>
        <v>4.995724113540261</v>
      </c>
      <c r="N144" s="20">
        <f t="shared" si="13"/>
        <v>2.4978620567701304</v>
      </c>
    </row>
    <row r="145" spans="1:14" ht="12.75">
      <c r="A145" s="18">
        <f>'Enter data'!C$6</f>
        <v>12.85</v>
      </c>
      <c r="B145" s="19">
        <f>B144/F$11</f>
        <v>0.16595869074375427</v>
      </c>
      <c r="C145" s="18">
        <f>'Enter data'!C$10</f>
        <v>0.1</v>
      </c>
      <c r="D145" s="18">
        <v>10</v>
      </c>
      <c r="E145" s="20">
        <f t="shared" si="14"/>
        <v>1.6595869074375427</v>
      </c>
      <c r="F145" s="3">
        <f t="shared" si="15"/>
        <v>9.093343461957879</v>
      </c>
      <c r="G145" s="3">
        <f t="shared" si="16"/>
        <v>8.990235453392142</v>
      </c>
      <c r="H145" s="21">
        <f t="shared" si="17"/>
        <v>8.990235453392142</v>
      </c>
      <c r="I145" s="13">
        <f t="shared" si="18"/>
        <v>32.93839384778633</v>
      </c>
      <c r="J145" s="4">
        <f t="shared" si="19"/>
        <v>33.01778138093733</v>
      </c>
      <c r="K145" s="21">
        <f t="shared" si="20"/>
        <v>33.01778138093733</v>
      </c>
      <c r="L145" s="20">
        <f>299.79/D145*'Enter data'!H$9/H145^0.5</f>
        <v>9.998425365877655</v>
      </c>
      <c r="M145" s="20">
        <f t="shared" si="13"/>
        <v>4.999212682938827</v>
      </c>
      <c r="N145" s="20">
        <f t="shared" si="13"/>
        <v>2.4996063414694136</v>
      </c>
    </row>
    <row r="146" spans="1:14" ht="12.75">
      <c r="A146" s="18">
        <f>'Enter data'!C$6</f>
        <v>12.85</v>
      </c>
      <c r="B146" s="19">
        <f>B145/F$11</f>
        <v>0.16368165214277908</v>
      </c>
      <c r="C146" s="18">
        <f>'Enter data'!C$10</f>
        <v>0.1</v>
      </c>
      <c r="D146" s="18">
        <v>10</v>
      </c>
      <c r="E146" s="20">
        <f t="shared" si="14"/>
        <v>1.6368165214277908</v>
      </c>
      <c r="F146" s="3">
        <f t="shared" si="15"/>
        <v>9.073841987618712</v>
      </c>
      <c r="G146" s="3">
        <f t="shared" si="16"/>
        <v>8.97773012579339</v>
      </c>
      <c r="H146" s="21">
        <f t="shared" si="17"/>
        <v>8.97773012579339</v>
      </c>
      <c r="I146" s="13">
        <f t="shared" si="18"/>
        <v>33.20588865565614</v>
      </c>
      <c r="J146" s="4">
        <f t="shared" si="19"/>
        <v>33.28271592246954</v>
      </c>
      <c r="K146" s="21">
        <f t="shared" si="20"/>
        <v>33.28271592246954</v>
      </c>
      <c r="L146" s="20">
        <f>299.79/D146*'Enter data'!H$9/H146^0.5</f>
        <v>10.005386483695727</v>
      </c>
      <c r="M146" s="20">
        <f t="shared" si="13"/>
        <v>5.002693241847863</v>
      </c>
      <c r="N146" s="20">
        <f t="shared" si="13"/>
        <v>2.5013466209239317</v>
      </c>
    </row>
    <row r="147" spans="1:14" ht="12.75">
      <c r="A147" s="18">
        <f>'Enter data'!C$6</f>
        <v>12.85</v>
      </c>
      <c r="B147" s="19">
        <f>B146/F$11</f>
        <v>0.16143585568264684</v>
      </c>
      <c r="C147" s="18">
        <f>'Enter data'!C$10</f>
        <v>0.1</v>
      </c>
      <c r="D147" s="18">
        <v>10</v>
      </c>
      <c r="E147" s="20">
        <f t="shared" si="14"/>
        <v>1.6143585568264684</v>
      </c>
      <c r="F147" s="3">
        <f t="shared" si="15"/>
        <v>9.054732389167636</v>
      </c>
      <c r="G147" s="3">
        <f t="shared" si="16"/>
        <v>8.965279953753658</v>
      </c>
      <c r="H147" s="21">
        <f t="shared" si="17"/>
        <v>8.965279953753658</v>
      </c>
      <c r="I147" s="13">
        <f t="shared" si="18"/>
        <v>33.47435827156468</v>
      </c>
      <c r="J147" s="4">
        <f t="shared" si="19"/>
        <v>33.54842827723575</v>
      </c>
      <c r="K147" s="21">
        <f t="shared" si="20"/>
        <v>33.54842827723575</v>
      </c>
      <c r="L147" s="20">
        <f>299.79/D147*'Enter data'!H$9/H147^0.5</f>
        <v>10.012331362507057</v>
      </c>
      <c r="M147" s="20">
        <f t="shared" si="13"/>
        <v>5.0061656812535285</v>
      </c>
      <c r="N147" s="20">
        <f t="shared" si="13"/>
        <v>2.5030828406267642</v>
      </c>
    </row>
    <row r="148" spans="1:14" ht="12.75">
      <c r="A148" s="18">
        <f>'Enter data'!C$6</f>
        <v>12.85</v>
      </c>
      <c r="B148" s="19">
        <f>B147/F$11</f>
        <v>0.15922087270511526</v>
      </c>
      <c r="C148" s="18">
        <f>'Enter data'!C$10</f>
        <v>0.1</v>
      </c>
      <c r="D148" s="18">
        <v>10</v>
      </c>
      <c r="E148" s="20">
        <f t="shared" si="14"/>
        <v>1.5922087270511525</v>
      </c>
      <c r="F148" s="3">
        <f t="shared" si="15"/>
        <v>9.03600361567677</v>
      </c>
      <c r="G148" s="3">
        <f t="shared" si="16"/>
        <v>8.952885066871023</v>
      </c>
      <c r="H148" s="21">
        <f t="shared" si="17"/>
        <v>8.952885066871023</v>
      </c>
      <c r="I148" s="13">
        <f t="shared" si="18"/>
        <v>33.74378256857931</v>
      </c>
      <c r="J148" s="4">
        <f t="shared" si="19"/>
        <v>33.814899887584595</v>
      </c>
      <c r="K148" s="21">
        <f t="shared" si="20"/>
        <v>33.814899887584595</v>
      </c>
      <c r="L148" s="20">
        <f>299.79/D148*'Enter data'!H$9/H148^0.5</f>
        <v>10.019259787817473</v>
      </c>
      <c r="M148" s="20">
        <f t="shared" si="13"/>
        <v>5.009629893908737</v>
      </c>
      <c r="N148" s="20">
        <f t="shared" si="13"/>
        <v>2.5048149469543683</v>
      </c>
    </row>
    <row r="149" spans="1:14" ht="12.75">
      <c r="A149" s="18">
        <f>'Enter data'!C$6</f>
        <v>12.85</v>
      </c>
      <c r="B149" s="19">
        <f>B148/F$11</f>
        <v>0.1570362804333535</v>
      </c>
      <c r="C149" s="18">
        <f>'Enter data'!C$10</f>
        <v>0.1</v>
      </c>
      <c r="D149" s="18">
        <v>10</v>
      </c>
      <c r="E149" s="20">
        <f t="shared" si="14"/>
        <v>1.570362804333535</v>
      </c>
      <c r="F149" s="3">
        <f t="shared" si="15"/>
        <v>9.017644940628397</v>
      </c>
      <c r="G149" s="3">
        <f t="shared" si="16"/>
        <v>8.940545586957967</v>
      </c>
      <c r="H149" s="21">
        <f t="shared" si="17"/>
        <v>8.940545586957967</v>
      </c>
      <c r="I149" s="13">
        <f t="shared" si="18"/>
        <v>34.01414178853846</v>
      </c>
      <c r="J149" s="4">
        <f t="shared" si="19"/>
        <v>34.08211195579578</v>
      </c>
      <c r="K149" s="21">
        <f t="shared" si="20"/>
        <v>34.08211195579578</v>
      </c>
      <c r="L149" s="20">
        <f>299.79/D149*'Enter data'!H$9/H149^0.5</f>
        <v>10.026171548661939</v>
      </c>
      <c r="M149" s="20">
        <f t="shared" si="13"/>
        <v>5.013085774330969</v>
      </c>
      <c r="N149" s="20">
        <f t="shared" si="13"/>
        <v>2.5065428871654847</v>
      </c>
    </row>
    <row r="150" spans="1:14" ht="12.75">
      <c r="A150" s="18">
        <f>'Enter data'!C$6</f>
        <v>12.85</v>
      </c>
      <c r="B150" s="19">
        <f>B149/F$11</f>
        <v>0.15488166189124639</v>
      </c>
      <c r="C150" s="18">
        <f>'Enter data'!C$10</f>
        <v>0.1</v>
      </c>
      <c r="D150" s="18">
        <v>10</v>
      </c>
      <c r="E150" s="20">
        <f t="shared" si="14"/>
        <v>1.5488166189124637</v>
      </c>
      <c r="F150" s="3">
        <f t="shared" si="15"/>
        <v>8.999645952586796</v>
      </c>
      <c r="G150" s="3">
        <f t="shared" si="16"/>
        <v>8.928261628143698</v>
      </c>
      <c r="H150" s="21">
        <f t="shared" si="17"/>
        <v>8.928261628143698</v>
      </c>
      <c r="I150" s="13">
        <f t="shared" si="18"/>
        <v>34.28541654164882</v>
      </c>
      <c r="J150" s="4">
        <f t="shared" si="19"/>
        <v>34.35004544849117</v>
      </c>
      <c r="K150" s="21">
        <f t="shared" si="20"/>
        <v>34.35004544849117</v>
      </c>
      <c r="L150" s="20">
        <f>299.79/D150*'Enter data'!H$9/H150^0.5</f>
        <v>10.033066437599265</v>
      </c>
      <c r="M150" s="20">
        <f t="shared" si="13"/>
        <v>5.0165332187996325</v>
      </c>
      <c r="N150" s="20">
        <f t="shared" si="13"/>
        <v>2.5082666093998163</v>
      </c>
    </row>
    <row r="151" spans="1:14" ht="12.75">
      <c r="A151" s="18">
        <f>'Enter data'!C$6</f>
        <v>12.85</v>
      </c>
      <c r="B151" s="19">
        <f>B150/F$11</f>
        <v>0.1527566058238055</v>
      </c>
      <c r="C151" s="18">
        <f>'Enter data'!C$10</f>
        <v>0.1</v>
      </c>
      <c r="D151" s="18">
        <v>10</v>
      </c>
      <c r="E151" s="20">
        <f t="shared" si="14"/>
        <v>1.527566058238055</v>
      </c>
      <c r="F151" s="3">
        <f t="shared" si="15"/>
        <v>8.981996546132606</v>
      </c>
      <c r="G151" s="3">
        <f t="shared" si="16"/>
        <v>8.91603329697686</v>
      </c>
      <c r="H151" s="21">
        <f t="shared" si="17"/>
        <v>8.91603329697686</v>
      </c>
      <c r="I151" s="13">
        <f t="shared" si="18"/>
        <v>34.55758780562631</v>
      </c>
      <c r="J151" s="4">
        <f t="shared" si="19"/>
        <v>34.61868110120411</v>
      </c>
      <c r="K151" s="21">
        <f t="shared" si="20"/>
        <v>34.61868110120411</v>
      </c>
      <c r="L151" s="20">
        <f>299.79/D151*'Enter data'!H$9/H151^0.5</f>
        <v>10.039944250705908</v>
      </c>
      <c r="M151" s="20">
        <f t="shared" si="13"/>
        <v>5.019972125352954</v>
      </c>
      <c r="N151" s="20">
        <f t="shared" si="13"/>
        <v>2.509986062676477</v>
      </c>
    </row>
    <row r="152" spans="1:14" ht="12.75">
      <c r="A152" s="18">
        <f>'Enter data'!C$6</f>
        <v>12.85</v>
      </c>
      <c r="B152" s="19">
        <f>B151/F$11</f>
        <v>0.15066070661867245</v>
      </c>
      <c r="C152" s="18">
        <f>'Enter data'!C$10</f>
        <v>0.1</v>
      </c>
      <c r="D152" s="18">
        <v>10</v>
      </c>
      <c r="E152" s="20">
        <f t="shared" si="14"/>
        <v>1.5066070661867244</v>
      </c>
      <c r="F152" s="3">
        <f t="shared" si="15"/>
        <v>8.964686913052503</v>
      </c>
      <c r="G152" s="3">
        <f t="shared" si="16"/>
        <v>8.903860692528557</v>
      </c>
      <c r="H152" s="21">
        <f t="shared" si="17"/>
        <v>8.903860692528557</v>
      </c>
      <c r="I152" s="13">
        <f t="shared" si="18"/>
        <v>34.830636924409426</v>
      </c>
      <c r="J152" s="4">
        <f t="shared" si="19"/>
        <v>34.887999423105796</v>
      </c>
      <c r="K152" s="21">
        <f t="shared" si="20"/>
        <v>34.887999423105796</v>
      </c>
      <c r="L152" s="20">
        <f>299.79/D152*'Enter data'!H$9/H152^0.5</f>
        <v>10.046804787568862</v>
      </c>
      <c r="M152" s="20">
        <f t="shared" si="13"/>
        <v>5.023402393784431</v>
      </c>
      <c r="N152" s="20">
        <f t="shared" si="13"/>
        <v>2.5117011968922154</v>
      </c>
    </row>
    <row r="153" spans="1:14" ht="12.75">
      <c r="A153" s="18">
        <f>'Enter data'!C$6</f>
        <v>12.85</v>
      </c>
      <c r="B153" s="19">
        <f>B152/F$11</f>
        <v>0.14859356422869896</v>
      </c>
      <c r="C153" s="18">
        <f>'Enter data'!C$10</f>
        <v>0.1</v>
      </c>
      <c r="D153" s="18">
        <v>10</v>
      </c>
      <c r="E153" s="20">
        <f t="shared" si="14"/>
        <v>1.4859356422869896</v>
      </c>
      <c r="F153" s="3">
        <f t="shared" si="15"/>
        <v>8.94770753377706</v>
      </c>
      <c r="G153" s="3">
        <f t="shared" si="16"/>
        <v>8.891743906495627</v>
      </c>
      <c r="H153" s="21">
        <f t="shared" si="17"/>
        <v>8.891743906495627</v>
      </c>
      <c r="I153" s="13">
        <f t="shared" si="18"/>
        <v>35.104545606471916</v>
      </c>
      <c r="J153" s="4">
        <f t="shared" si="19"/>
        <v>35.15798070188699</v>
      </c>
      <c r="K153" s="21">
        <f t="shared" si="20"/>
        <v>35.15798070188699</v>
      </c>
      <c r="L153" s="20">
        <f>299.79/D153*'Enter data'!H$9/H153^0.5</f>
        <v>10.053647851277736</v>
      </c>
      <c r="M153" s="20">
        <f t="shared" si="13"/>
        <v>5.026823925638868</v>
      </c>
      <c r="N153" s="20">
        <f t="shared" si="13"/>
        <v>2.513411962819434</v>
      </c>
    </row>
    <row r="154" spans="1:14" ht="12.75">
      <c r="A154" s="18">
        <f>'Enter data'!C$6</f>
        <v>12.85</v>
      </c>
      <c r="B154" s="19">
        <f>B153/F$11</f>
        <v>0.14655478409558945</v>
      </c>
      <c r="C154" s="18">
        <f>'Enter data'!C$10</f>
        <v>0.1</v>
      </c>
      <c r="D154" s="18">
        <v>10</v>
      </c>
      <c r="E154" s="20">
        <f t="shared" si="14"/>
        <v>1.4655478409558944</v>
      </c>
      <c r="F154" s="3">
        <f t="shared" si="15"/>
        <v>8.931049169059971</v>
      </c>
      <c r="G154" s="3">
        <f t="shared" si="16"/>
        <v>8.879683023304139</v>
      </c>
      <c r="H154" s="21">
        <f t="shared" si="17"/>
        <v>8.879683023304139</v>
      </c>
      <c r="I154" s="13">
        <f t="shared" si="18"/>
        <v>35.37929592276171</v>
      </c>
      <c r="J154" s="4">
        <f t="shared" si="19"/>
        <v>35.42860500879324</v>
      </c>
      <c r="K154" s="21">
        <f t="shared" si="20"/>
        <v>35.42860500879324</v>
      </c>
      <c r="L154" s="20">
        <f>299.79/D154*'Enter data'!H$9/H154^0.5</f>
        <v>10.06047324841594</v>
      </c>
      <c r="M154" s="20">
        <f t="shared" si="13"/>
        <v>5.03023662420797</v>
      </c>
      <c r="N154" s="20">
        <f t="shared" si="13"/>
        <v>2.515118312103985</v>
      </c>
    </row>
    <row r="155" spans="1:14" ht="12.75">
      <c r="A155" s="18">
        <f>'Enter data'!C$6</f>
        <v>12.85</v>
      </c>
      <c r="B155" s="19">
        <f>B154/F$11</f>
        <v>0.14454397707459105</v>
      </c>
      <c r="C155" s="18">
        <f>'Enter data'!C$10</f>
        <v>0.1</v>
      </c>
      <c r="D155" s="18">
        <v>10</v>
      </c>
      <c r="E155" s="20">
        <f t="shared" si="14"/>
        <v>1.4454397707459103</v>
      </c>
      <c r="F155" s="3">
        <f t="shared" si="15"/>
        <v>8.914702851891873</v>
      </c>
      <c r="G155" s="3">
        <f t="shared" si="16"/>
        <v>8.86767812021304</v>
      </c>
      <c r="H155" s="21">
        <f t="shared" si="17"/>
        <v>8.86767812021304</v>
      </c>
      <c r="I155" s="13">
        <f t="shared" si="18"/>
        <v>35.65487030429144</v>
      </c>
      <c r="J155" s="4">
        <f t="shared" si="19"/>
        <v>35.699852203811815</v>
      </c>
      <c r="K155" s="21">
        <f t="shared" si="20"/>
        <v>35.699852203811815</v>
      </c>
      <c r="L155" s="20">
        <f>299.79/D155*'Enter data'!H$9/H155^0.5</f>
        <v>10.06728078905107</v>
      </c>
      <c r="M155" s="20">
        <f aca="true" t="shared" si="21" ref="M155:N174">L155/2</f>
        <v>5.033640394525535</v>
      </c>
      <c r="N155" s="20">
        <f t="shared" si="21"/>
        <v>2.5168201972627675</v>
      </c>
    </row>
    <row r="156" spans="1:14" ht="12.75">
      <c r="A156" s="18">
        <f>'Enter data'!C$6</f>
        <v>12.85</v>
      </c>
      <c r="B156" s="19">
        <f>B155/F$11</f>
        <v>0.14256075936021712</v>
      </c>
      <c r="C156" s="18">
        <f>'Enter data'!C$10</f>
        <v>0.1</v>
      </c>
      <c r="D156" s="18">
        <v>10</v>
      </c>
      <c r="E156" s="20">
        <f t="shared" si="14"/>
        <v>1.425607593602171</v>
      </c>
      <c r="F156" s="3">
        <f t="shared" si="15"/>
        <v>8.898659879642329</v>
      </c>
      <c r="G156" s="3">
        <f t="shared" si="16"/>
        <v>8.855729267417885</v>
      </c>
      <c r="H156" s="21">
        <f t="shared" si="17"/>
        <v>8.855729267417885</v>
      </c>
      <c r="I156" s="13">
        <f t="shared" si="18"/>
        <v>35.93125153940525</v>
      </c>
      <c r="J156" s="4">
        <f t="shared" si="19"/>
        <v>35.971701941008064</v>
      </c>
      <c r="K156" s="21">
        <f t="shared" si="20"/>
        <v>35.971701941008064</v>
      </c>
      <c r="L156" s="20">
        <f>299.79/D156*'Enter data'!H$9/H156^0.5</f>
        <v>10.074070286724501</v>
      </c>
      <c r="M156" s="20">
        <f t="shared" si="21"/>
        <v>5.0370351433622504</v>
      </c>
      <c r="N156" s="20">
        <f t="shared" si="21"/>
        <v>2.5185175716811252</v>
      </c>
    </row>
    <row r="157" spans="1:14" ht="12.75">
      <c r="A157" s="18">
        <f>'Enter data'!C$6</f>
        <v>12.85</v>
      </c>
      <c r="B157" s="19">
        <f>B156/F$11</f>
        <v>0.1406047524129897</v>
      </c>
      <c r="C157" s="18">
        <f>'Enter data'!C$10</f>
        <v>0.1</v>
      </c>
      <c r="D157" s="18">
        <v>10</v>
      </c>
      <c r="E157" s="20">
        <f t="shared" si="14"/>
        <v>1.4060475241298969</v>
      </c>
      <c r="F157" s="3">
        <f t="shared" si="15"/>
        <v>8.882911806423584</v>
      </c>
      <c r="G157" s="3">
        <f t="shared" si="16"/>
        <v>8.843836528154656</v>
      </c>
      <c r="H157" s="21">
        <f t="shared" si="17"/>
        <v>8.843836528154656</v>
      </c>
      <c r="I157" s="13">
        <f t="shared" si="18"/>
        <v>36.20842277074597</v>
      </c>
      <c r="J157" s="4">
        <f t="shared" si="19"/>
        <v>36.24413367400906</v>
      </c>
      <c r="K157" s="21">
        <f t="shared" si="20"/>
        <v>36.24413367400906</v>
      </c>
      <c r="L157" s="20">
        <f>299.79/D157*'Enter data'!H$9/H157^0.5</f>
        <v>10.080841558440175</v>
      </c>
      <c r="M157" s="20">
        <f t="shared" si="21"/>
        <v>5.040420779220088</v>
      </c>
      <c r="N157" s="20">
        <f t="shared" si="21"/>
        <v>2.520210389610044</v>
      </c>
    </row>
    <row r="158" spans="1:14" ht="12.75">
      <c r="A158" s="18">
        <f>'Enter data'!C$6</f>
        <v>12.85</v>
      </c>
      <c r="B158" s="19">
        <f>B157/F$11</f>
        <v>0.13867558288718718</v>
      </c>
      <c r="C158" s="18">
        <f>'Enter data'!C$10</f>
        <v>0.1</v>
      </c>
      <c r="D158" s="18">
        <v>10</v>
      </c>
      <c r="E158" s="20">
        <f t="shared" si="14"/>
        <v>1.3867558288718718</v>
      </c>
      <c r="F158" s="3">
        <f t="shared" si="15"/>
        <v>8.867450435669975</v>
      </c>
      <c r="G158" s="3">
        <f t="shared" si="16"/>
        <v>8.831999958803545</v>
      </c>
      <c r="H158" s="21">
        <f t="shared" si="17"/>
        <v>8.831999958803545</v>
      </c>
      <c r="I158" s="13">
        <f t="shared" si="18"/>
        <v>36.486367491945245</v>
      </c>
      <c r="J158" s="4">
        <f t="shared" si="19"/>
        <v>36.51712666163188</v>
      </c>
      <c r="K158" s="21">
        <f t="shared" si="20"/>
        <v>36.51712666163188</v>
      </c>
      <c r="L158" s="20">
        <f>299.79/D158*'Enter data'!H$9/H158^0.5</f>
        <v>10.08759442465265</v>
      </c>
      <c r="M158" s="20">
        <f t="shared" si="21"/>
        <v>5.043797212326325</v>
      </c>
      <c r="N158" s="20">
        <f t="shared" si="21"/>
        <v>2.5218986061631625</v>
      </c>
    </row>
    <row r="159" spans="1:14" ht="12.75">
      <c r="A159" s="18">
        <f>'Enter data'!C$6</f>
        <v>12.85</v>
      </c>
      <c r="B159" s="19">
        <f>B158/F$11</f>
        <v>0.13677288255958325</v>
      </c>
      <c r="C159" s="18">
        <f>'Enter data'!C$10</f>
        <v>0.1</v>
      </c>
      <c r="D159" s="18">
        <v>10</v>
      </c>
      <c r="E159" s="20">
        <f t="shared" si="14"/>
        <v>1.3677288255958324</v>
      </c>
      <c r="F159" s="3">
        <f t="shared" si="15"/>
        <v>8.852267812926977</v>
      </c>
      <c r="G159" s="3">
        <f t="shared" si="16"/>
        <v>8.820219608992717</v>
      </c>
      <c r="H159" s="21">
        <f t="shared" si="17"/>
        <v>8.820219608992717</v>
      </c>
      <c r="I159" s="13">
        <f t="shared" si="18"/>
        <v>36.76506954405886</v>
      </c>
      <c r="J159" s="4">
        <f t="shared" si="19"/>
        <v>36.79065997365399</v>
      </c>
      <c r="K159" s="21">
        <f t="shared" si="20"/>
        <v>36.79065997365399</v>
      </c>
      <c r="L159" s="20">
        <f>299.79/D159*'Enter data'!H$9/H159^0.5</f>
        <v>10.094328709254398</v>
      </c>
      <c r="M159" s="20">
        <f t="shared" si="21"/>
        <v>5.047164354627199</v>
      </c>
      <c r="N159" s="20">
        <f t="shared" si="21"/>
        <v>2.5235821773135996</v>
      </c>
    </row>
    <row r="160" spans="1:14" ht="12.75">
      <c r="A160" s="18">
        <f>'Enter data'!C$6</f>
        <v>12.85</v>
      </c>
      <c r="B160" s="19">
        <f>B159/F$11</f>
        <v>0.13489628825916372</v>
      </c>
      <c r="C160" s="18">
        <f>'Enter data'!C$10</f>
        <v>0.1</v>
      </c>
      <c r="D160" s="18">
        <v>10</v>
      </c>
      <c r="E160" s="20">
        <f t="shared" si="14"/>
        <v>1.348962882591637</v>
      </c>
      <c r="F160" s="3">
        <f t="shared" si="15"/>
        <v>8.837356218844093</v>
      </c>
      <c r="G160" s="3">
        <f t="shared" si="16"/>
        <v>8.808495521701973</v>
      </c>
      <c r="H160" s="21">
        <f t="shared" si="17"/>
        <v>8.808495521701973</v>
      </c>
      <c r="I160" s="13">
        <f t="shared" si="18"/>
        <v>37.04451311176823</v>
      </c>
      <c r="J160" s="4">
        <f t="shared" si="19"/>
        <v>37.064712496722784</v>
      </c>
      <c r="K160" s="21">
        <f t="shared" si="20"/>
        <v>37.064712496722784</v>
      </c>
      <c r="L160" s="20">
        <f>299.79/D160*'Enter data'!H$9/H160^0.5</f>
        <v>10.101044239562386</v>
      </c>
      <c r="M160" s="20">
        <f t="shared" si="21"/>
        <v>5.050522119781193</v>
      </c>
      <c r="N160" s="20">
        <f t="shared" si="21"/>
        <v>2.5252610598905965</v>
      </c>
    </row>
    <row r="161" spans="1:14" ht="12.75">
      <c r="A161" s="18">
        <f>'Enter data'!C$6</f>
        <v>12.85</v>
      </c>
      <c r="B161" s="19">
        <f>B160/F$11</f>
        <v>0.13304544179780747</v>
      </c>
      <c r="C161" s="18">
        <f>'Enter data'!C$10</f>
        <v>0.1</v>
      </c>
      <c r="D161" s="18">
        <v>10</v>
      </c>
      <c r="E161" s="20">
        <f t="shared" si="14"/>
        <v>1.3304544179780746</v>
      </c>
      <c r="F161" s="3">
        <f t="shared" si="15"/>
        <v>8.822708162365892</v>
      </c>
      <c r="G161" s="3">
        <f t="shared" si="16"/>
        <v>8.79682773336628</v>
      </c>
      <c r="H161" s="21">
        <f t="shared" si="17"/>
        <v>8.79682773336628</v>
      </c>
      <c r="I161" s="13">
        <f t="shared" si="18"/>
        <v>37.32468271936838</v>
      </c>
      <c r="J161" s="4">
        <f t="shared" si="19"/>
        <v>37.33926294040145</v>
      </c>
      <c r="K161" s="21">
        <f t="shared" si="20"/>
        <v>37.33926294040145</v>
      </c>
      <c r="L161" s="20">
        <f>299.79/D161*'Enter data'!H$9/H161^0.5</f>
        <v>10.10774084630396</v>
      </c>
      <c r="M161" s="20">
        <f t="shared" si="21"/>
        <v>5.05387042315198</v>
      </c>
      <c r="N161" s="20">
        <f t="shared" si="21"/>
        <v>2.52693521157599</v>
      </c>
    </row>
    <row r="162" spans="1:14" ht="12.75">
      <c r="A162" s="18">
        <f>'Enter data'!C$6</f>
        <v>12.85</v>
      </c>
      <c r="B162" s="19">
        <f>B161/F$11</f>
        <v>0.1312199899019187</v>
      </c>
      <c r="C162" s="18">
        <f>'Enter data'!C$10</f>
        <v>0.1</v>
      </c>
      <c r="D162" s="18">
        <v>10</v>
      </c>
      <c r="E162" s="20">
        <f t="shared" si="14"/>
        <v>1.3121998990191868</v>
      </c>
      <c r="F162" s="3">
        <f t="shared" si="15"/>
        <v>8.8083163741157</v>
      </c>
      <c r="G162" s="3">
        <f t="shared" si="16"/>
        <v>8.78521627397912</v>
      </c>
      <c r="H162" s="21">
        <f t="shared" si="17"/>
        <v>8.78521627397912</v>
      </c>
      <c r="I162" s="13">
        <f t="shared" si="18"/>
        <v>37.60556322656165</v>
      </c>
      <c r="J162" s="4">
        <f t="shared" si="19"/>
        <v>37.614289843347706</v>
      </c>
      <c r="K162" s="21">
        <f t="shared" si="20"/>
        <v>37.614289843347706</v>
      </c>
      <c r="L162" s="20">
        <f>299.79/D162*'Enter data'!H$9/H162^0.5</f>
        <v>10.114418363602041</v>
      </c>
      <c r="M162" s="20">
        <f t="shared" si="21"/>
        <v>5.057209181801021</v>
      </c>
      <c r="N162" s="20">
        <f t="shared" si="21"/>
        <v>2.5286045909005104</v>
      </c>
    </row>
    <row r="163" spans="1:14" ht="12.75">
      <c r="A163" s="18">
        <f>'Enter data'!C$6</f>
        <v>12.85</v>
      </c>
      <c r="B163" s="19">
        <f>B162/F$11</f>
        <v>0.129419584144997</v>
      </c>
      <c r="C163" s="18">
        <f>'Enter data'!C$10</f>
        <v>0.1</v>
      </c>
      <c r="D163" s="18">
        <v>10</v>
      </c>
      <c r="E163" s="20">
        <f t="shared" si="14"/>
        <v>1.29419584144997</v>
      </c>
      <c r="F163" s="3">
        <f t="shared" si="15"/>
        <v>8.794173799966593</v>
      </c>
      <c r="G163" s="3">
        <f t="shared" si="16"/>
        <v>8.773661167195623</v>
      </c>
      <c r="H163" s="21">
        <f t="shared" si="17"/>
        <v>8.773661167195623</v>
      </c>
      <c r="I163" s="13">
        <f t="shared" si="18"/>
        <v>37.887139824075604</v>
      </c>
      <c r="J163" s="4">
        <f t="shared" si="19"/>
        <v>37.889771579622305</v>
      </c>
      <c r="K163" s="21">
        <f t="shared" si="20"/>
        <v>37.889771579622305</v>
      </c>
      <c r="L163" s="20">
        <f>299.79/D163*'Enter data'!H$9/H163^0.5</f>
        <v>10.121076628959681</v>
      </c>
      <c r="M163" s="20">
        <f t="shared" si="21"/>
        <v>5.060538314479841</v>
      </c>
      <c r="N163" s="20">
        <f t="shared" si="21"/>
        <v>2.5302691572399203</v>
      </c>
    </row>
    <row r="164" spans="1:14" ht="12.75">
      <c r="A164" s="18">
        <f>'Enter data'!C$6</f>
        <v>12.85</v>
      </c>
      <c r="B164" s="19">
        <f>B163/F$11</f>
        <v>0.1276438808811328</v>
      </c>
      <c r="C164" s="18">
        <f>'Enter data'!C$10</f>
        <v>0.1</v>
      </c>
      <c r="D164" s="18">
        <v>10</v>
      </c>
      <c r="E164" s="20">
        <f t="shared" si="14"/>
        <v>1.2764388088113279</v>
      </c>
      <c r="F164" s="3">
        <f t="shared" si="15"/>
        <v>8.780273594794467</v>
      </c>
      <c r="G164" s="3">
        <f t="shared" si="16"/>
        <v>8.762162430435433</v>
      </c>
      <c r="H164" s="21">
        <f t="shared" si="17"/>
        <v>8.762162430435433</v>
      </c>
      <c r="I164" s="13">
        <f t="shared" si="18"/>
        <v>38.169398029122966</v>
      </c>
      <c r="J164" s="4">
        <f t="shared" si="19"/>
        <v>38.165686365123705</v>
      </c>
      <c r="K164" s="21">
        <f t="shared" si="20"/>
        <v>38.165686365123705</v>
      </c>
      <c r="L164" s="20">
        <f>299.79/D164*'Enter data'!H$9/H164^0.5</f>
        <v>10.127715483243954</v>
      </c>
      <c r="M164" s="20">
        <f t="shared" si="21"/>
        <v>5.063857741621977</v>
      </c>
      <c r="N164" s="20">
        <f t="shared" si="21"/>
        <v>2.5319288708109884</v>
      </c>
    </row>
    <row r="165" spans="1:14" ht="12.75">
      <c r="A165" s="18">
        <f>'Enter data'!C$6</f>
        <v>12.85</v>
      </c>
      <c r="B165" s="19">
        <f>B164/F$11</f>
        <v>0.12589254117941515</v>
      </c>
      <c r="C165" s="18">
        <f>'Enter data'!C$10</f>
        <v>0.1</v>
      </c>
      <c r="D165" s="18">
        <v>10</v>
      </c>
      <c r="E165" s="20">
        <f t="shared" si="14"/>
        <v>1.2589254117941513</v>
      </c>
      <c r="F165" s="3">
        <f t="shared" si="15"/>
        <v>8.766609116408123</v>
      </c>
      <c r="G165" s="3">
        <f t="shared" si="16"/>
        <v>8.750720074985276</v>
      </c>
      <c r="H165" s="21">
        <f t="shared" si="17"/>
        <v>8.750720074985276</v>
      </c>
      <c r="I165" s="13">
        <f t="shared" si="18"/>
        <v>38.45232368071999</v>
      </c>
      <c r="J165" s="4">
        <f t="shared" si="19"/>
        <v>38.442012264145106</v>
      </c>
      <c r="K165" s="21">
        <f t="shared" si="20"/>
        <v>38.442012264145106</v>
      </c>
      <c r="L165" s="20">
        <f>299.79/D165*'Enter data'!H$9/H165^0.5</f>
        <v>10.134334770669241</v>
      </c>
      <c r="M165" s="20">
        <f t="shared" si="21"/>
        <v>5.067167385334621</v>
      </c>
      <c r="N165" s="20">
        <f t="shared" si="21"/>
        <v>2.5335836926673103</v>
      </c>
    </row>
    <row r="166" spans="1:14" ht="12.75">
      <c r="A166" s="18">
        <f>'Enter data'!C$6</f>
        <v>12.85</v>
      </c>
      <c r="B166" s="19">
        <f>B165/F$11</f>
        <v>0.12416523075923955</v>
      </c>
      <c r="C166" s="18">
        <f>'Enter data'!C$10</f>
        <v>0.1</v>
      </c>
      <c r="D166" s="18">
        <v>10</v>
      </c>
      <c r="E166" s="20">
        <f t="shared" si="14"/>
        <v>1.2416523075923953</v>
      </c>
      <c r="F166" s="3">
        <f t="shared" si="15"/>
        <v>8.753173919651442</v>
      </c>
      <c r="G166" s="3">
        <f t="shared" si="16"/>
        <v>8.7393341061012</v>
      </c>
      <c r="H166" s="21">
        <f t="shared" si="17"/>
        <v>8.7393341061012</v>
      </c>
      <c r="I166" s="13">
        <f t="shared" si="18"/>
        <v>38.73590293487952</v>
      </c>
      <c r="J166" s="4">
        <f t="shared" si="19"/>
        <v>38.71872719605018</v>
      </c>
      <c r="K166" s="21">
        <f t="shared" si="20"/>
        <v>38.71872719605018</v>
      </c>
      <c r="L166" s="20">
        <f>299.79/D166*'Enter data'!H$9/H166^0.5</f>
        <v>10.140934338779921</v>
      </c>
      <c r="M166" s="20">
        <f t="shared" si="21"/>
        <v>5.070467169389961</v>
      </c>
      <c r="N166" s="20">
        <f t="shared" si="21"/>
        <v>2.5352335846949803</v>
      </c>
    </row>
    <row r="167" spans="1:14" ht="12.75">
      <c r="A167" s="18">
        <f>'Enter data'!C$6</f>
        <v>12.85</v>
      </c>
      <c r="B167" s="19">
        <f>B166/F$11</f>
        <v>0.12246161992650333</v>
      </c>
      <c r="C167" s="18">
        <f>'Enter data'!C$10</f>
        <v>0.1</v>
      </c>
      <c r="D167" s="18">
        <v>10</v>
      </c>
      <c r="E167" s="20">
        <f t="shared" si="14"/>
        <v>1.2246161992650333</v>
      </c>
      <c r="F167" s="3">
        <f t="shared" si="15"/>
        <v>8.739961750672856</v>
      </c>
      <c r="G167" s="3">
        <f t="shared" si="16"/>
        <v>8.728004523110428</v>
      </c>
      <c r="H167" s="21">
        <f t="shared" si="17"/>
        <v>8.728004523110428</v>
      </c>
      <c r="I167" s="13">
        <f t="shared" si="18"/>
        <v>39.020122259693785</v>
      </c>
      <c r="J167" s="4">
        <f t="shared" si="19"/>
        <v>38.9958089420634</v>
      </c>
      <c r="K167" s="21">
        <f t="shared" si="20"/>
        <v>38.9958089420634</v>
      </c>
      <c r="L167" s="20">
        <f>299.79/D167*'Enter data'!H$9/H167^0.5</f>
        <v>10.147514038432474</v>
      </c>
      <c r="M167" s="20">
        <f t="shared" si="21"/>
        <v>5.073757019216237</v>
      </c>
      <c r="N167" s="20">
        <f t="shared" si="21"/>
        <v>2.5368785096081186</v>
      </c>
    </row>
    <row r="168" spans="1:14" ht="12.75">
      <c r="A168" s="18">
        <f>'Enter data'!C$6</f>
        <v>12.85</v>
      </c>
      <c r="B168" s="19">
        <f>B167/F$11</f>
        <v>0.12078138351067648</v>
      </c>
      <c r="C168" s="18">
        <f>'Enter data'!C$10</f>
        <v>0.1</v>
      </c>
      <c r="D168" s="18">
        <v>10</v>
      </c>
      <c r="E168" s="20">
        <f t="shared" si="14"/>
        <v>1.2078138351067647</v>
      </c>
      <c r="F168" s="3">
        <f t="shared" si="15"/>
        <v>8.726966541357445</v>
      </c>
      <c r="G168" s="3">
        <f t="shared" si="16"/>
        <v>8.716731319512803</v>
      </c>
      <c r="H168" s="21">
        <f t="shared" si="17"/>
        <v>8.716731319512803</v>
      </c>
      <c r="I168" s="13">
        <f t="shared" si="18"/>
        <v>39.304968430321324</v>
      </c>
      <c r="J168" s="4">
        <f t="shared" si="19"/>
        <v>39.27323515217072</v>
      </c>
      <c r="K168" s="21">
        <f t="shared" si="20"/>
        <v>39.27323515217072</v>
      </c>
      <c r="L168" s="20">
        <f>299.79/D168*'Enter data'!H$9/H168^0.5</f>
        <v>10.154073723777005</v>
      </c>
      <c r="M168" s="20">
        <f t="shared" si="21"/>
        <v>5.0770368618885025</v>
      </c>
      <c r="N168" s="20">
        <f t="shared" si="21"/>
        <v>2.5385184309442512</v>
      </c>
    </row>
    <row r="169" spans="1:14" ht="12.75">
      <c r="A169" s="18">
        <f>'Enter data'!C$6</f>
        <v>12.85</v>
      </c>
      <c r="B169" s="19">
        <f>B168/F$11</f>
        <v>0.11912420080273596</v>
      </c>
      <c r="C169" s="18">
        <f>'Enter data'!C$10</f>
        <v>0.1</v>
      </c>
      <c r="D169" s="18">
        <v>10</v>
      </c>
      <c r="E169" s="20">
        <f t="shared" si="14"/>
        <v>1.1912420080273596</v>
      </c>
      <c r="F169" s="3">
        <f t="shared" si="15"/>
        <v>8.714182403917139</v>
      </c>
      <c r="G169" s="3">
        <f t="shared" si="16"/>
        <v>8.705514483081801</v>
      </c>
      <c r="H169" s="21">
        <f t="shared" si="17"/>
        <v>8.705514483081801</v>
      </c>
      <c r="I169" s="13">
        <f t="shared" si="18"/>
        <v>39.5904285238915</v>
      </c>
      <c r="J169" s="4">
        <f t="shared" si="19"/>
        <v>39.55098335212652</v>
      </c>
      <c r="K169" s="21">
        <f t="shared" si="20"/>
        <v>39.55098335212652</v>
      </c>
      <c r="L169" s="20">
        <f>299.79/D169*'Enter data'!H$9/H169^0.5</f>
        <v>10.160613252238258</v>
      </c>
      <c r="M169" s="20">
        <f t="shared" si="21"/>
        <v>5.080306626119129</v>
      </c>
      <c r="N169" s="20">
        <f t="shared" si="21"/>
        <v>2.5401533130595646</v>
      </c>
    </row>
    <row r="170" spans="1:14" ht="12.75">
      <c r="A170" s="18">
        <f>'Enter data'!C$6</f>
        <v>12.85</v>
      </c>
      <c r="B170" s="19">
        <f>B169/F$11</f>
        <v>0.11748975549395144</v>
      </c>
      <c r="C170" s="18">
        <f>'Enter data'!C$10</f>
        <v>0.1</v>
      </c>
      <c r="D170" s="18">
        <v>10</v>
      </c>
      <c r="E170" s="20">
        <f t="shared" si="14"/>
        <v>1.1748975549395142</v>
      </c>
      <c r="F170" s="3">
        <f t="shared" si="15"/>
        <v>8.701603625634602</v>
      </c>
      <c r="G170" s="3">
        <f t="shared" si="16"/>
        <v>8.694353995965058</v>
      </c>
      <c r="H170" s="21">
        <f t="shared" si="17"/>
        <v>8.694353995965058</v>
      </c>
      <c r="I170" s="13">
        <f t="shared" si="18"/>
        <v>39.876489914339835</v>
      </c>
      <c r="J170" s="4">
        <f t="shared" si="19"/>
        <v>39.82903095056206</v>
      </c>
      <c r="K170" s="21">
        <f t="shared" si="20"/>
        <v>39.82903095056206</v>
      </c>
      <c r="L170" s="20">
        <f>299.79/D170*'Enter data'!H$9/H170^0.5</f>
        <v>10.167132484496086</v>
      </c>
      <c r="M170" s="20">
        <f t="shared" si="21"/>
        <v>5.083566242248043</v>
      </c>
      <c r="N170" s="20">
        <f t="shared" si="21"/>
        <v>2.5417831211240216</v>
      </c>
    </row>
    <row r="171" spans="1:14" ht="12.75">
      <c r="A171" s="18">
        <f>'Enter data'!C$6</f>
        <v>12.85</v>
      </c>
      <c r="B171" s="19">
        <f>B170/F$11</f>
        <v>0.1158777356155111</v>
      </c>
      <c r="C171" s="18">
        <f>'Enter data'!C$10</f>
        <v>0.1</v>
      </c>
      <c r="D171" s="18">
        <v>10</v>
      </c>
      <c r="E171" s="20">
        <f t="shared" si="14"/>
        <v>1.158777356155111</v>
      </c>
      <c r="F171" s="3">
        <f t="shared" si="15"/>
        <v>8.689224663756537</v>
      </c>
      <c r="G171" s="3">
        <f t="shared" si="16"/>
        <v>8.683249834784394</v>
      </c>
      <c r="H171" s="21">
        <f t="shared" si="17"/>
        <v>8.683249834784394</v>
      </c>
      <c r="I171" s="13">
        <f t="shared" si="18"/>
        <v>40.16314026718584</v>
      </c>
      <c r="J171" s="4">
        <f t="shared" si="19"/>
        <v>40.10735524619109</v>
      </c>
      <c r="K171" s="21">
        <f t="shared" si="20"/>
        <v>40.10735524619109</v>
      </c>
      <c r="L171" s="20">
        <f>299.79/D171*'Enter data'!H$9/H171^0.5</f>
        <v>10.17363128446541</v>
      </c>
      <c r="M171" s="20">
        <f t="shared" si="21"/>
        <v>5.086815642232705</v>
      </c>
      <c r="N171" s="20">
        <f t="shared" si="21"/>
        <v>2.5434078211163524</v>
      </c>
    </row>
    <row r="172" spans="1:14" ht="12.75">
      <c r="A172" s="18">
        <f>'Enter data'!C$6</f>
        <v>12.85</v>
      </c>
      <c r="B172" s="19">
        <f>B171/F$11</f>
        <v>0.11428783347897567</v>
      </c>
      <c r="C172" s="18">
        <f>'Enter data'!C$10</f>
        <v>0.1</v>
      </c>
      <c r="D172" s="18">
        <v>10</v>
      </c>
      <c r="E172" s="20">
        <f t="shared" si="14"/>
        <v>1.1428783347897566</v>
      </c>
      <c r="F172" s="3">
        <f t="shared" si="15"/>
        <v>8.677040140532196</v>
      </c>
      <c r="G172" s="3">
        <f t="shared" si="16"/>
        <v>8.672201970735303</v>
      </c>
      <c r="H172" s="21">
        <f t="shared" si="17"/>
        <v>8.672201970735303</v>
      </c>
      <c r="I172" s="13">
        <f t="shared" si="18"/>
        <v>40.45036753426513</v>
      </c>
      <c r="J172" s="4">
        <f t="shared" si="19"/>
        <v>40.385933435107724</v>
      </c>
      <c r="K172" s="21">
        <f t="shared" si="20"/>
        <v>40.385933435107724</v>
      </c>
      <c r="L172" s="20">
        <f>299.79/D172*'Enter data'!H$9/H172^0.5</f>
        <v>10.180109519275705</v>
      </c>
      <c r="M172" s="20">
        <f t="shared" si="21"/>
        <v>5.0900547596378525</v>
      </c>
      <c r="N172" s="20">
        <f t="shared" si="21"/>
        <v>2.5450273798189262</v>
      </c>
    </row>
    <row r="173" spans="1:14" ht="12.75">
      <c r="A173" s="18">
        <f>'Enter data'!C$6</f>
        <v>12.85</v>
      </c>
      <c r="B173" s="19">
        <f>B172/F$11</f>
        <v>0.11271974561754955</v>
      </c>
      <c r="C173" s="18">
        <f>'Enter data'!C$10</f>
        <v>0.1</v>
      </c>
      <c r="D173" s="18">
        <v>10</v>
      </c>
      <c r="E173" s="20">
        <f t="shared" si="14"/>
        <v>1.1271974561754954</v>
      </c>
      <c r="F173" s="3">
        <f t="shared" si="15"/>
        <v>8.665044838393108</v>
      </c>
      <c r="G173" s="3">
        <f t="shared" si="16"/>
        <v>8.661210369685875</v>
      </c>
      <c r="H173" s="21">
        <f t="shared" si="17"/>
        <v>8.661210369685875</v>
      </c>
      <c r="I173" s="13">
        <f t="shared" si="18"/>
        <v>40.73815994842654</v>
      </c>
      <c r="J173" s="4">
        <f t="shared" si="19"/>
        <v>40.66474261817176</v>
      </c>
      <c r="K173" s="21">
        <f t="shared" si="20"/>
        <v>40.66474261817176</v>
      </c>
      <c r="L173" s="20">
        <f>299.79/D173*'Enter data'!H$9/H173^0.5</f>
        <v>10.186567059250008</v>
      </c>
      <c r="M173" s="20">
        <f t="shared" si="21"/>
        <v>5.093283529625004</v>
      </c>
      <c r="N173" s="20">
        <f t="shared" si="21"/>
        <v>2.546641764812502</v>
      </c>
    </row>
    <row r="174" spans="1:14" ht="12.75">
      <c r="A174" s="18">
        <f>'Enter data'!C$6</f>
        <v>12.85</v>
      </c>
      <c r="B174" s="19">
        <f>B173/F$11</f>
        <v>0.11117317272815765</v>
      </c>
      <c r="C174" s="18">
        <f>'Enter data'!C$10</f>
        <v>0.1</v>
      </c>
      <c r="D174" s="18">
        <v>10</v>
      </c>
      <c r="E174" s="20">
        <f t="shared" si="14"/>
        <v>1.1117317272815763</v>
      </c>
      <c r="F174" s="3">
        <f t="shared" si="15"/>
        <v>8.653233695270002</v>
      </c>
      <c r="G174" s="3">
        <f t="shared" si="16"/>
        <v>8.65027499227513</v>
      </c>
      <c r="H174" s="21">
        <f t="shared" si="17"/>
        <v>8.65027499227513</v>
      </c>
      <c r="I174" s="13">
        <f t="shared" si="18"/>
        <v>41.02650601820422</v>
      </c>
      <c r="J174" s="4">
        <f t="shared" si="19"/>
        <v>40.9437598084764</v>
      </c>
      <c r="K174" s="21">
        <f t="shared" si="20"/>
        <v>40.9437598084764</v>
      </c>
      <c r="L174" s="20">
        <f>299.79/D174*'Enter data'!H$9/H174^0.5</f>
        <v>10.19300377788347</v>
      </c>
      <c r="M174" s="20">
        <f t="shared" si="21"/>
        <v>5.096501888941735</v>
      </c>
      <c r="N174" s="20">
        <f t="shared" si="21"/>
        <v>2.5482509444708676</v>
      </c>
    </row>
    <row r="175" spans="1:14" ht="12.75">
      <c r="A175" s="18">
        <f>'Enter data'!C$6</f>
        <v>12.85</v>
      </c>
      <c r="B175" s="19">
        <f>B174/F$11</f>
        <v>0.10964781961431704</v>
      </c>
      <c r="C175" s="18">
        <f>'Enter data'!C$10</f>
        <v>0.1</v>
      </c>
      <c r="D175" s="18">
        <v>10</v>
      </c>
      <c r="E175" s="20">
        <f t="shared" si="14"/>
        <v>1.0964781961431702</v>
      </c>
      <c r="F175" s="3">
        <f t="shared" si="15"/>
        <v>8.64160180004317</v>
      </c>
      <c r="G175" s="3">
        <f t="shared" si="16"/>
        <v>8.639395794010714</v>
      </c>
      <c r="H175" s="21">
        <f t="shared" si="17"/>
        <v>8.639395794010714</v>
      </c>
      <c r="I175" s="13">
        <f t="shared" si="18"/>
        <v>41.31539452247437</v>
      </c>
      <c r="J175" s="4">
        <f t="shared" si="19"/>
        <v>41.22296193889334</v>
      </c>
      <c r="K175" s="21">
        <f t="shared" si="20"/>
        <v>41.22296193889334</v>
      </c>
      <c r="L175" s="20">
        <f>299.79/D175*'Enter data'!H$9/H175^0.5</f>
        <v>10.1994195518215</v>
      </c>
      <c r="M175" s="20">
        <f aca="true" t="shared" si="22" ref="M175:N194">L175/2</f>
        <v>5.09970977591075</v>
      </c>
      <c r="N175" s="20">
        <f t="shared" si="22"/>
        <v>2.549854887955375</v>
      </c>
    </row>
    <row r="176" spans="1:14" ht="12.75">
      <c r="A176" s="18">
        <f>'Enter data'!C$6</f>
        <v>12.85</v>
      </c>
      <c r="B176" s="19">
        <f>B175/F$11</f>
        <v>0.10814339512979235</v>
      </c>
      <c r="C176" s="18">
        <f>'Enter data'!C$10</f>
        <v>0.1</v>
      </c>
      <c r="D176" s="18">
        <v>10</v>
      </c>
      <c r="E176" s="20">
        <f t="shared" si="14"/>
        <v>1.0814339512979234</v>
      </c>
      <c r="F176" s="3">
        <f t="shared" si="15"/>
        <v>8.630144388122472</v>
      </c>
      <c r="G176" s="3">
        <f t="shared" si="16"/>
        <v>8.628572725365986</v>
      </c>
      <c r="H176" s="21">
        <f t="shared" si="17"/>
        <v>8.628572725365986</v>
      </c>
      <c r="I176" s="13">
        <f t="shared" si="18"/>
        <v>41.60481450510549</v>
      </c>
      <c r="J176" s="4">
        <f t="shared" si="19"/>
        <v>41.50232586968982</v>
      </c>
      <c r="K176" s="21">
        <f t="shared" si="20"/>
        <v>41.50232586968982</v>
      </c>
      <c r="L176" s="20">
        <f>299.79/D176*'Enter data'!H$9/H176^0.5</f>
        <v>10.205814260837439</v>
      </c>
      <c r="M176" s="20">
        <f t="shared" si="22"/>
        <v>5.1029071304187195</v>
      </c>
      <c r="N176" s="20">
        <f t="shared" si="22"/>
        <v>2.5514535652093597</v>
      </c>
    </row>
    <row r="177" spans="1:14" ht="12.75">
      <c r="A177" s="18">
        <f>'Enter data'!C$6</f>
        <v>12.85</v>
      </c>
      <c r="B177" s="19">
        <f>B176/F$11</f>
        <v>0.10665961212302434</v>
      </c>
      <c r="C177" s="18">
        <f>'Enter data'!C$10</f>
        <v>0.1</v>
      </c>
      <c r="D177" s="18">
        <v>10</v>
      </c>
      <c r="E177" s="20">
        <f t="shared" si="14"/>
        <v>1.0665961212302433</v>
      </c>
      <c r="F177" s="3">
        <f t="shared" si="15"/>
        <v>8.618856837153416</v>
      </c>
      <c r="G177" s="3">
        <f t="shared" si="16"/>
        <v>8.617805731876405</v>
      </c>
      <c r="H177" s="21">
        <f t="shared" si="17"/>
        <v>8.617805731876405</v>
      </c>
      <c r="I177" s="13">
        <f t="shared" si="18"/>
        <v>41.89475526961031</v>
      </c>
      <c r="J177" s="4">
        <f t="shared" si="19"/>
        <v>41.7818283962125</v>
      </c>
      <c r="K177" s="21">
        <f t="shared" si="20"/>
        <v>41.7818283962125</v>
      </c>
      <c r="L177" s="20">
        <f>299.79/D177*'Enter data'!H$9/H177^0.5</f>
        <v>10.212187787809903</v>
      </c>
      <c r="M177" s="20">
        <f t="shared" si="22"/>
        <v>5.106093893904951</v>
      </c>
      <c r="N177" s="20">
        <f t="shared" si="22"/>
        <v>2.5530469469524757</v>
      </c>
    </row>
    <row r="178" spans="1:14" ht="12.75">
      <c r="A178" s="18">
        <f>'Enter data'!C$6</f>
        <v>12.85</v>
      </c>
      <c r="B178" s="19">
        <f>B177/F$11</f>
        <v>0.10519618738232087</v>
      </c>
      <c r="C178" s="18">
        <f>'Enter data'!C$10</f>
        <v>0.1</v>
      </c>
      <c r="D178" s="18">
        <v>10</v>
      </c>
      <c r="E178" s="20">
        <f t="shared" si="14"/>
        <v>1.0519618738232086</v>
      </c>
      <c r="F178" s="3">
        <f t="shared" si="15"/>
        <v>8.607734662845735</v>
      </c>
      <c r="G178" s="3">
        <f t="shared" si="16"/>
        <v>8.607094754235236</v>
      </c>
      <c r="H178" s="21">
        <f t="shared" si="17"/>
        <v>8.607094754235236</v>
      </c>
      <c r="I178" s="13">
        <f t="shared" si="18"/>
        <v>42.1852063738074</v>
      </c>
      <c r="J178" s="4">
        <f t="shared" si="19"/>
        <v>42.06144625663249</v>
      </c>
      <c r="K178" s="21">
        <f t="shared" si="20"/>
        <v>42.06144625663249</v>
      </c>
      <c r="L178" s="20">
        <f>299.79/D178*'Enter data'!H$9/H178^0.5</f>
        <v>10.218540018699684</v>
      </c>
      <c r="M178" s="20">
        <f t="shared" si="22"/>
        <v>5.109270009349842</v>
      </c>
      <c r="N178" s="20">
        <f t="shared" si="22"/>
        <v>2.554635004674921</v>
      </c>
    </row>
    <row r="179" spans="1:14" ht="12.75">
      <c r="A179" s="18">
        <f>'Enter data'!C$6</f>
        <v>12.85</v>
      </c>
      <c r="B179" s="19">
        <f>B178/F$11</f>
        <v>0.10375284158179984</v>
      </c>
      <c r="C179" s="18">
        <f>'Enter data'!C$10</f>
        <v>0.1</v>
      </c>
      <c r="D179" s="18">
        <v>10</v>
      </c>
      <c r="E179" s="20">
        <f t="shared" si="14"/>
        <v>1.0375284158179983</v>
      </c>
      <c r="F179" s="3">
        <f t="shared" si="15"/>
        <v>8.596773514921084</v>
      </c>
      <c r="G179" s="3">
        <f t="shared" si="16"/>
        <v>8.596439728388551</v>
      </c>
      <c r="H179" s="21">
        <f t="shared" si="17"/>
        <v>8.596439728388551</v>
      </c>
      <c r="I179" s="13">
        <f t="shared" si="18"/>
        <v>42.47615762449947</v>
      </c>
      <c r="J179" s="4">
        <f t="shared" si="19"/>
        <v>42.341156139746225</v>
      </c>
      <c r="K179" s="21">
        <f t="shared" si="20"/>
        <v>42.341156139746225</v>
      </c>
      <c r="L179" s="20">
        <f>299.79/D179*'Enter data'!H$9/H179^0.5</f>
        <v>10.224870842526322</v>
      </c>
      <c r="M179" s="20">
        <f t="shared" si="22"/>
        <v>5.112435421263161</v>
      </c>
      <c r="N179" s="20">
        <f t="shared" si="22"/>
        <v>2.5562177106315804</v>
      </c>
    </row>
    <row r="180" spans="1:14" ht="12.75">
      <c r="A180" s="18">
        <f>'Enter data'!C$6</f>
        <v>12.85</v>
      </c>
      <c r="B180" s="19">
        <f>B179/F$11</f>
        <v>0.102329299228074</v>
      </c>
      <c r="C180" s="18">
        <f>'Enter data'!C$10</f>
        <v>0.1</v>
      </c>
      <c r="D180" s="18">
        <v>10</v>
      </c>
      <c r="E180" s="20">
        <f t="shared" si="14"/>
        <v>1.0232929922807399</v>
      </c>
      <c r="F180" s="3">
        <f t="shared" si="15"/>
        <v>8.585969173176467</v>
      </c>
      <c r="G180" s="3">
        <f t="shared" si="16"/>
        <v>8.585840585629482</v>
      </c>
      <c r="H180" s="21">
        <f t="shared" si="17"/>
        <v>8.585840585629482</v>
      </c>
      <c r="I180" s="13">
        <f t="shared" si="18"/>
        <v>42.767599072175145</v>
      </c>
      <c r="J180" s="4">
        <f t="shared" si="19"/>
        <v>42.62093469282626</v>
      </c>
      <c r="K180" s="21">
        <f t="shared" si="20"/>
        <v>42.62093469282626</v>
      </c>
      <c r="L180" s="20">
        <f>299.79/D180*'Enter data'!H$9/H180^0.5</f>
        <v>10.23118015134431</v>
      </c>
      <c r="M180" s="20">
        <f t="shared" si="22"/>
        <v>5.115590075672155</v>
      </c>
      <c r="N180" s="20">
        <f t="shared" si="22"/>
        <v>2.5577950378360774</v>
      </c>
    </row>
    <row r="181" spans="1:14" ht="12.75">
      <c r="A181" s="18">
        <f>'Enter data'!C$6</f>
        <v>12.85</v>
      </c>
      <c r="B181" s="19">
        <f>B180/F$11</f>
        <v>0.10092528860766704</v>
      </c>
      <c r="C181" s="18">
        <f>'Enter data'!C$10</f>
        <v>0.1</v>
      </c>
      <c r="D181" s="18">
        <v>10</v>
      </c>
      <c r="E181" s="20">
        <f t="shared" si="14"/>
        <v>1.0092528860766703</v>
      </c>
      <c r="F181" s="3">
        <f t="shared" si="15"/>
        <v>8.575317543660212</v>
      </c>
      <c r="G181" s="3">
        <f t="shared" si="16"/>
        <v>8.575297252691735</v>
      </c>
      <c r="H181" s="21">
        <f t="shared" si="17"/>
        <v>8.575297252691735</v>
      </c>
      <c r="I181" s="13">
        <f t="shared" si="18"/>
        <v>43.05952100574044</v>
      </c>
      <c r="J181" s="4">
        <f t="shared" si="19"/>
        <v>42.9007585295165</v>
      </c>
      <c r="K181" s="21">
        <f t="shared" si="20"/>
        <v>42.9007585295165</v>
      </c>
      <c r="L181" s="20">
        <f>299.79/D181*'Enter data'!H$9/H181^0.5</f>
        <v>10.237467840218967</v>
      </c>
      <c r="M181" s="20">
        <f t="shared" si="22"/>
        <v>5.1187339201094835</v>
      </c>
      <c r="N181" s="20">
        <f t="shared" si="22"/>
        <v>2.5593669600547417</v>
      </c>
    </row>
    <row r="182" spans="1:14" ht="12.75">
      <c r="A182" s="18">
        <f>'Enter data'!C$6</f>
        <v>12.85</v>
      </c>
      <c r="B182" s="19">
        <f>B181/F$11</f>
        <v>0.09954054173515131</v>
      </c>
      <c r="C182" s="18">
        <f>'Enter data'!C$10</f>
        <v>0.1</v>
      </c>
      <c r="D182" s="18">
        <v>10</v>
      </c>
      <c r="E182" s="20">
        <f t="shared" si="14"/>
        <v>0.9954054173515131</v>
      </c>
      <c r="F182" s="3">
        <f t="shared" si="15"/>
        <v>8.564814654957278</v>
      </c>
      <c r="G182" s="3">
        <f t="shared" si="16"/>
        <v>8.564809651842316</v>
      </c>
      <c r="H182" s="21">
        <f t="shared" si="17"/>
        <v>8.564814654957278</v>
      </c>
      <c r="I182" s="13">
        <f t="shared" si="18"/>
        <v>43.351913947285716</v>
      </c>
      <c r="J182" s="4">
        <f t="shared" si="19"/>
        <v>43.18060423776611</v>
      </c>
      <c r="K182" s="21">
        <f t="shared" si="20"/>
        <v>43.351913947285716</v>
      </c>
      <c r="L182" s="20">
        <f>299.79/D182*'Enter data'!H$9/H182^0.5</f>
        <v>10.24373081527589</v>
      </c>
      <c r="M182" s="20">
        <f t="shared" si="22"/>
        <v>5.121865407637945</v>
      </c>
      <c r="N182" s="20">
        <f t="shared" si="22"/>
        <v>2.5609327038189726</v>
      </c>
    </row>
    <row r="183" spans="1:14" ht="12.75">
      <c r="A183" s="18">
        <f>'Enter data'!C$6</f>
        <v>12.85</v>
      </c>
      <c r="B183" s="19">
        <f>B182/F$11</f>
        <v>0.09817479430199706</v>
      </c>
      <c r="C183" s="18">
        <f>'Enter data'!C$10</f>
        <v>0.1</v>
      </c>
      <c r="D183" s="18">
        <v>10</v>
      </c>
      <c r="E183" s="20">
        <f t="shared" si="14"/>
        <v>0.9817479430199706</v>
      </c>
      <c r="F183" s="3">
        <f t="shared" si="15"/>
        <v>8.554456654580894</v>
      </c>
      <c r="G183" s="3">
        <f t="shared" si="16"/>
        <v>8.554377700973486</v>
      </c>
      <c r="H183" s="21">
        <f t="shared" si="17"/>
        <v>8.554456654580894</v>
      </c>
      <c r="I183" s="13">
        <f t="shared" si="18"/>
        <v>43.64476864689334</v>
      </c>
      <c r="J183" s="4">
        <f t="shared" si="19"/>
        <v>43.46044838779588</v>
      </c>
      <c r="K183" s="21">
        <f t="shared" si="20"/>
        <v>43.64476864689334</v>
      </c>
      <c r="L183" s="20">
        <f>299.79/D183*'Enter data'!H$9/H183^0.5</f>
        <v>10.249930651962291</v>
      </c>
      <c r="M183" s="20">
        <f t="shared" si="22"/>
        <v>5.124965325981146</v>
      </c>
      <c r="N183" s="20">
        <f t="shared" si="22"/>
        <v>2.562482662990573</v>
      </c>
    </row>
    <row r="184" spans="1:14" ht="12.75">
      <c r="A184" s="18">
        <f>'Enter data'!C$6</f>
        <v>12.85</v>
      </c>
      <c r="B184" s="19">
        <f>B183/F$11</f>
        <v>0.09682778562612354</v>
      </c>
      <c r="C184" s="18">
        <f>'Enter data'!C$10</f>
        <v>0.1</v>
      </c>
      <c r="D184" s="18">
        <v>10</v>
      </c>
      <c r="E184" s="20">
        <f t="shared" si="14"/>
        <v>0.9682778562612354</v>
      </c>
      <c r="F184" s="3">
        <f t="shared" si="15"/>
        <v>8.544239805467493</v>
      </c>
      <c r="G184" s="3">
        <f t="shared" si="16"/>
        <v>8.544001313693892</v>
      </c>
      <c r="H184" s="21">
        <f t="shared" si="17"/>
        <v>8.544239805467493</v>
      </c>
      <c r="I184" s="13">
        <f t="shared" si="18"/>
        <v>43.93807607749094</v>
      </c>
      <c r="J184" s="4">
        <f t="shared" si="19"/>
        <v>43.74026754009159</v>
      </c>
      <c r="K184" s="21">
        <f t="shared" si="20"/>
        <v>43.93807607749094</v>
      </c>
      <c r="L184" s="20">
        <f>299.79/D184*'Enter data'!H$9/H184^0.5</f>
        <v>10.256057042982514</v>
      </c>
      <c r="M184" s="20">
        <f t="shared" si="22"/>
        <v>5.128028521491257</v>
      </c>
      <c r="N184" s="20">
        <f t="shared" si="22"/>
        <v>2.5640142607456284</v>
      </c>
    </row>
    <row r="185" spans="1:14" ht="12.75">
      <c r="A185" s="18">
        <f>'Enter data'!C$6</f>
        <v>12.85</v>
      </c>
      <c r="B185" s="19">
        <f>B184/F$11</f>
        <v>0.09549925860214223</v>
      </c>
      <c r="C185" s="18">
        <f>'Enter data'!C$10</f>
        <v>0.1</v>
      </c>
      <c r="D185" s="18">
        <v>10</v>
      </c>
      <c r="E185" s="20">
        <f t="shared" si="14"/>
        <v>0.9549925860214222</v>
      </c>
      <c r="F185" s="3">
        <f t="shared" si="15"/>
        <v>8.534160482572076</v>
      </c>
      <c r="G185" s="3">
        <f t="shared" si="16"/>
        <v>8.533680399418886</v>
      </c>
      <c r="H185" s="21">
        <f t="shared" si="17"/>
        <v>8.534160482572076</v>
      </c>
      <c r="I185" s="13">
        <f t="shared" si="18"/>
        <v>44.231827429754816</v>
      </c>
      <c r="J185" s="4">
        <f t="shared" si="19"/>
        <v>44.0200382534181</v>
      </c>
      <c r="K185" s="21">
        <f t="shared" si="20"/>
        <v>44.231827429754816</v>
      </c>
      <c r="L185" s="20">
        <f>299.79/D185*'Enter data'!H$9/H185^0.5</f>
        <v>10.26211174550038</v>
      </c>
      <c r="M185" s="20">
        <f t="shared" si="22"/>
        <v>5.13105587275019</v>
      </c>
      <c r="N185" s="20">
        <f t="shared" si="22"/>
        <v>2.565527936375095</v>
      </c>
    </row>
    <row r="186" spans="1:14" ht="12.75">
      <c r="A186" s="18">
        <f>'Enter data'!C$6</f>
        <v>12.85</v>
      </c>
      <c r="B186" s="19">
        <f>B185/F$11</f>
        <v>0.09418895965228279</v>
      </c>
      <c r="C186" s="18">
        <f>'Enter data'!C$10</f>
        <v>0.1</v>
      </c>
      <c r="D186" s="18">
        <v>10</v>
      </c>
      <c r="E186" s="20">
        <f t="shared" si="14"/>
        <v>0.9418895965228278</v>
      </c>
      <c r="F186" s="3">
        <f t="shared" si="15"/>
        <v>8.524215169561177</v>
      </c>
      <c r="G186" s="3">
        <f t="shared" si="16"/>
        <v>8.523414863460006</v>
      </c>
      <c r="H186" s="21">
        <f t="shared" si="17"/>
        <v>8.524215169561177</v>
      </c>
      <c r="I186" s="13">
        <f t="shared" si="18"/>
        <v>44.52601410706751</v>
      </c>
      <c r="J186" s="4">
        <f t="shared" si="19"/>
        <v>44.299737092848254</v>
      </c>
      <c r="K186" s="21">
        <f t="shared" si="20"/>
        <v>44.52601410706751</v>
      </c>
      <c r="L186" s="20">
        <f>299.79/D186*'Enter data'!H$9/H186^0.5</f>
        <v>10.268096470200975</v>
      </c>
      <c r="M186" s="20">
        <f t="shared" si="22"/>
        <v>5.1340482351004875</v>
      </c>
      <c r="N186" s="20">
        <f t="shared" si="22"/>
        <v>2.5670241175502437</v>
      </c>
    </row>
    <row r="187" spans="1:14" ht="12.75">
      <c r="A187" s="18">
        <f>'Enter data'!C$6</f>
        <v>12.85</v>
      </c>
      <c r="B187" s="19">
        <f>B186/F$11</f>
        <v>0.09289663867799229</v>
      </c>
      <c r="C187" s="18">
        <f>'Enter data'!C$10</f>
        <v>0.1</v>
      </c>
      <c r="D187" s="18">
        <v>10</v>
      </c>
      <c r="E187" s="20">
        <f t="shared" si="14"/>
        <v>0.9289663867799228</v>
      </c>
      <c r="F187" s="3">
        <f t="shared" si="15"/>
        <v>8.514400455600686</v>
      </c>
      <c r="G187" s="3">
        <f t="shared" si="16"/>
        <v>8.513204607113604</v>
      </c>
      <c r="H187" s="21">
        <f t="shared" si="17"/>
        <v>8.514400455600686</v>
      </c>
      <c r="I187" s="13">
        <f t="shared" si="18"/>
        <v>44.8206277205331</v>
      </c>
      <c r="J187" s="4">
        <f t="shared" si="19"/>
        <v>44.57934063780056</v>
      </c>
      <c r="K187" s="21">
        <f t="shared" si="20"/>
        <v>44.8206277205331</v>
      </c>
      <c r="L187" s="20">
        <f>299.79/D187*'Enter data'!H$9/H187^0.5</f>
        <v>10.274012882326229</v>
      </c>
      <c r="M187" s="20">
        <f t="shared" si="22"/>
        <v>5.1370064411631144</v>
      </c>
      <c r="N187" s="20">
        <f t="shared" si="22"/>
        <v>2.5685032205815572</v>
      </c>
    </row>
    <row r="188" spans="1:14" ht="12.75">
      <c r="A188" s="18">
        <f>'Enter data'!C$6</f>
        <v>12.85</v>
      </c>
      <c r="B188" s="19">
        <f>B187/F$11</f>
        <v>0.09162204901219864</v>
      </c>
      <c r="C188" s="18">
        <f>'Enter data'!C$10</f>
        <v>0.1</v>
      </c>
      <c r="D188" s="18">
        <v>10</v>
      </c>
      <c r="E188" s="20">
        <f t="shared" si="14"/>
        <v>0.9162204901219864</v>
      </c>
      <c r="F188" s="3">
        <f t="shared" si="15"/>
        <v>8.504713032235877</v>
      </c>
      <c r="G188" s="3">
        <f t="shared" si="16"/>
        <v>8.503049527748606</v>
      </c>
      <c r="H188" s="21">
        <f t="shared" si="17"/>
        <v>8.504713032235877</v>
      </c>
      <c r="I188" s="13">
        <f t="shared" si="18"/>
        <v>45.11566008405403</v>
      </c>
      <c r="J188" s="4">
        <f t="shared" si="19"/>
        <v>44.85882549007947</v>
      </c>
      <c r="K188" s="21">
        <f t="shared" si="20"/>
        <v>45.11566008405403</v>
      </c>
      <c r="L188" s="20">
        <f>299.79/D188*'Enter data'!H$9/H188^0.5</f>
        <v>10.27986260269743</v>
      </c>
      <c r="M188" s="20">
        <f t="shared" si="22"/>
        <v>5.139931301348715</v>
      </c>
      <c r="N188" s="20">
        <f t="shared" si="22"/>
        <v>2.5699656506743573</v>
      </c>
    </row>
    <row r="189" spans="1:14" ht="12.75">
      <c r="A189" s="18">
        <f>'Enter data'!C$6</f>
        <v>12.85</v>
      </c>
      <c r="B189" s="19">
        <f>B188/F$11</f>
        <v>0.09036494737222882</v>
      </c>
      <c r="C189" s="18">
        <f>'Enter data'!C$10</f>
        <v>0.1</v>
      </c>
      <c r="D189" s="18">
        <v>10</v>
      </c>
      <c r="E189" s="20">
        <f t="shared" si="14"/>
        <v>0.9036494737222881</v>
      </c>
      <c r="F189" s="3">
        <f t="shared" si="15"/>
        <v>8.49514969036103</v>
      </c>
      <c r="G189" s="3">
        <f t="shared" si="16"/>
        <v>8.492949518893415</v>
      </c>
      <c r="H189" s="21">
        <f t="shared" si="17"/>
        <v>8.49514969036103</v>
      </c>
      <c r="I189" s="13">
        <f t="shared" si="18"/>
        <v>45.411103209471925</v>
      </c>
      <c r="J189" s="4">
        <f t="shared" si="19"/>
        <v>45.13816828191231</v>
      </c>
      <c r="K189" s="21">
        <f t="shared" si="20"/>
        <v>45.411103209471925</v>
      </c>
      <c r="L189" s="20">
        <f>299.79/D189*'Enter data'!H$9/H189^0.5</f>
        <v>10.28564720872416</v>
      </c>
      <c r="M189" s="20">
        <f t="shared" si="22"/>
        <v>5.14282360436208</v>
      </c>
      <c r="N189" s="20">
        <f t="shared" si="22"/>
        <v>2.57141180218104</v>
      </c>
    </row>
    <row r="190" spans="1:14" ht="12.75">
      <c r="A190" s="18">
        <f>'Enter data'!C$6</f>
        <v>12.85</v>
      </c>
      <c r="B190" s="19">
        <f>B189/F$11</f>
        <v>0.08912509381337323</v>
      </c>
      <c r="C190" s="18">
        <f>'Enter data'!C$10</f>
        <v>0.1</v>
      </c>
      <c r="D190" s="18">
        <v>10</v>
      </c>
      <c r="E190" s="20">
        <f t="shared" si="14"/>
        <v>0.8912509381337322</v>
      </c>
      <c r="F190" s="3">
        <f t="shared" si="15"/>
        <v>8.485707317276155</v>
      </c>
      <c r="G190" s="3">
        <f t="shared" si="16"/>
        <v>8.482904470321895</v>
      </c>
      <c r="H190" s="21">
        <f t="shared" si="17"/>
        <v>8.485707317276155</v>
      </c>
      <c r="I190" s="13">
        <f t="shared" si="18"/>
        <v>45.706949301775644</v>
      </c>
      <c r="J190" s="4">
        <f t="shared" si="19"/>
        <v>45.4173456839767</v>
      </c>
      <c r="K190" s="21">
        <f t="shared" si="20"/>
        <v>45.706949301775644</v>
      </c>
      <c r="L190" s="20">
        <f>299.79/D190*'Enter data'!H$9/H190^0.5</f>
        <v>10.291368235399329</v>
      </c>
      <c r="M190" s="20">
        <f t="shared" si="22"/>
        <v>5.145684117699664</v>
      </c>
      <c r="N190" s="20">
        <f t="shared" si="22"/>
        <v>2.572842058849832</v>
      </c>
    </row>
    <row r="191" spans="1:14" ht="12.75">
      <c r="A191" s="18">
        <f>'Enter data'!C$6</f>
        <v>12.85</v>
      </c>
      <c r="B191" s="19">
        <f>B190/F$11</f>
        <v>0.08790225168308713</v>
      </c>
      <c r="C191" s="18">
        <f>'Enter data'!C$10</f>
        <v>0.1</v>
      </c>
      <c r="D191" s="18">
        <v>10</v>
      </c>
      <c r="E191" s="20">
        <f t="shared" si="14"/>
        <v>0.8790225168308713</v>
      </c>
      <c r="F191" s="3">
        <f t="shared" si="15"/>
        <v>8.476382893828339</v>
      </c>
      <c r="G191" s="3">
        <f t="shared" si="16"/>
        <v>8.472914268138496</v>
      </c>
      <c r="H191" s="21">
        <f t="shared" si="17"/>
        <v>8.476382893828339</v>
      </c>
      <c r="I191" s="13">
        <f t="shared" si="18"/>
        <v>46.00319075437861</v>
      </c>
      <c r="J191" s="4">
        <f t="shared" si="19"/>
        <v>45.696334413412245</v>
      </c>
      <c r="K191" s="21">
        <f t="shared" si="20"/>
        <v>46.00319075437861</v>
      </c>
      <c r="L191" s="20">
        <f>299.79/D191*'Enter data'!H$9/H191^0.5</f>
        <v>10.297027176279954</v>
      </c>
      <c r="M191" s="20">
        <f t="shared" si="22"/>
        <v>5.148513588139977</v>
      </c>
      <c r="N191" s="20">
        <f t="shared" si="22"/>
        <v>2.5742567940699885</v>
      </c>
    </row>
    <row r="192" spans="1:14" ht="12.75">
      <c r="A192" s="18">
        <f>'Enter data'!C$6</f>
        <v>12.85</v>
      </c>
      <c r="B192" s="19">
        <f>B191/F$11</f>
        <v>0.08669618757582037</v>
      </c>
      <c r="C192" s="18">
        <f>'Enter data'!C$10</f>
        <v>0.1</v>
      </c>
      <c r="D192" s="18">
        <v>10</v>
      </c>
      <c r="E192" s="20">
        <f t="shared" si="14"/>
        <v>0.8669618757582037</v>
      </c>
      <c r="F192" s="3">
        <f t="shared" si="15"/>
        <v>8.46717349163536</v>
      </c>
      <c r="G192" s="3">
        <f t="shared" si="16"/>
        <v>8.462978794862439</v>
      </c>
      <c r="H192" s="21">
        <f t="shared" si="17"/>
        <v>8.46717349163536</v>
      </c>
      <c r="I192" s="13">
        <f t="shared" si="18"/>
        <v>46.29982014446788</v>
      </c>
      <c r="J192" s="4">
        <f t="shared" si="19"/>
        <v>45.9751112418106</v>
      </c>
      <c r="K192" s="21">
        <f t="shared" si="20"/>
        <v>46.29982014446788</v>
      </c>
      <c r="L192" s="20">
        <f>299.79/D192*'Enter data'!H$9/H192^0.5</f>
        <v>10.302625484453397</v>
      </c>
      <c r="M192" s="20">
        <f t="shared" si="22"/>
        <v>5.151312742226699</v>
      </c>
      <c r="N192" s="20">
        <f t="shared" si="22"/>
        <v>2.5756563711133493</v>
      </c>
    </row>
    <row r="193" spans="1:14" ht="12.75">
      <c r="A193" s="18">
        <f>'Enter data'!C$6</f>
        <v>12.85</v>
      </c>
      <c r="B193" s="19">
        <f>B192/F$11</f>
        <v>0.08550667128846705</v>
      </c>
      <c r="C193" s="18">
        <f>'Enter data'!C$10</f>
        <v>0.1</v>
      </c>
      <c r="D193" s="18">
        <v>10</v>
      </c>
      <c r="E193" s="20">
        <f t="shared" si="14"/>
        <v>0.8550667128846704</v>
      </c>
      <c r="F193" s="3">
        <f t="shared" si="15"/>
        <v>8.458076270389236</v>
      </c>
      <c r="G193" s="3">
        <f t="shared" si="16"/>
        <v>8.453097929511006</v>
      </c>
      <c r="H193" s="21">
        <f t="shared" si="17"/>
        <v>8.458076270389236</v>
      </c>
      <c r="I193" s="13">
        <f t="shared" si="18"/>
        <v>46.596830228426505</v>
      </c>
      <c r="J193" s="4">
        <f t="shared" si="19"/>
        <v>46.25365300317755</v>
      </c>
      <c r="K193" s="21">
        <f t="shared" si="20"/>
        <v>46.596830228426505</v>
      </c>
      <c r="L193" s="20">
        <f>299.79/D193*'Enter data'!H$9/H193^0.5</f>
        <v>10.308164573488806</v>
      </c>
      <c r="M193" s="20">
        <f t="shared" si="22"/>
        <v>5.154082286744403</v>
      </c>
      <c r="N193" s="20">
        <f t="shared" si="22"/>
        <v>2.5770411433722016</v>
      </c>
    </row>
    <row r="194" spans="1:14" ht="12.75">
      <c r="A194" s="18">
        <f>'Enter data'!C$6</f>
        <v>12.85</v>
      </c>
      <c r="B194" s="19">
        <f>B193/F$11</f>
        <v>0.08433347577642626</v>
      </c>
      <c r="C194" s="18">
        <f>'Enter data'!C$10</f>
        <v>0.1</v>
      </c>
      <c r="D194" s="18">
        <v>10</v>
      </c>
      <c r="E194" s="20">
        <f t="shared" si="14"/>
        <v>0.8433347577642626</v>
      </c>
      <c r="F194" s="3">
        <f t="shared" si="15"/>
        <v>8.44908847523747</v>
      </c>
      <c r="G194" s="3">
        <f t="shared" si="16"/>
        <v>8.443271547681896</v>
      </c>
      <c r="H194" s="21">
        <f t="shared" si="17"/>
        <v>8.44908847523747</v>
      </c>
      <c r="I194" s="13">
        <f t="shared" si="18"/>
        <v>46.89421393733116</v>
      </c>
      <c r="J194" s="4">
        <f t="shared" si="19"/>
        <v>46.531936601861375</v>
      </c>
      <c r="K194" s="21">
        <f t="shared" si="20"/>
        <v>46.89421393733116</v>
      </c>
      <c r="L194" s="20">
        <f>299.79/D194*'Enter data'!H$9/H194^0.5</f>
        <v>10.313645818373551</v>
      </c>
      <c r="M194" s="20">
        <f t="shared" si="22"/>
        <v>5.156822909186776</v>
      </c>
      <c r="N194" s="20">
        <f t="shared" si="22"/>
        <v>2.578411454593388</v>
      </c>
    </row>
    <row r="195" spans="1:14" ht="12.75">
      <c r="A195" s="18">
        <f>'Enter data'!C$6</f>
        <v>12.85</v>
      </c>
      <c r="B195" s="19">
        <f>B194/F$11</f>
        <v>0.08317637711026583</v>
      </c>
      <c r="C195" s="18">
        <f>'Enter data'!C$10</f>
        <v>0.1</v>
      </c>
      <c r="D195" s="18">
        <v>10</v>
      </c>
      <c r="E195" s="20">
        <f t="shared" si="14"/>
        <v>0.8317637711026583</v>
      </c>
      <c r="F195" s="3">
        <f t="shared" si="15"/>
        <v>8.440207434239783</v>
      </c>
      <c r="G195" s="3">
        <f t="shared" si="16"/>
        <v>8.43349952163466</v>
      </c>
      <c r="H195" s="21">
        <f t="shared" si="17"/>
        <v>8.440207434239783</v>
      </c>
      <c r="I195" s="13">
        <f t="shared" si="18"/>
        <v>47.19196437252617</v>
      </c>
      <c r="J195" s="4">
        <f t="shared" si="19"/>
        <v>46.809939020441114</v>
      </c>
      <c r="K195" s="21">
        <f t="shared" si="20"/>
        <v>47.19196437252617</v>
      </c>
      <c r="L195" s="20">
        <f>299.79/D195*'Enter data'!H$9/H195^0.5</f>
        <v>10.319070556434486</v>
      </c>
      <c r="M195" s="20">
        <f aca="true" t="shared" si="23" ref="M195:N214">L195/2</f>
        <v>5.159535278217243</v>
      </c>
      <c r="N195" s="20">
        <f t="shared" si="23"/>
        <v>2.5797676391086215</v>
      </c>
    </row>
    <row r="196" spans="1:14" ht="12.75">
      <c r="A196" s="18">
        <f>'Enter data'!C$6</f>
        <v>12.85</v>
      </c>
      <c r="B196" s="19">
        <f>B195/F$11</f>
        <v>0.08203515443298057</v>
      </c>
      <c r="C196" s="18">
        <f>'Enter data'!C$10</f>
        <v>0.1</v>
      </c>
      <c r="D196" s="18">
        <v>10</v>
      </c>
      <c r="E196" s="20">
        <f t="shared" si="14"/>
        <v>0.8203515443298056</v>
      </c>
      <c r="F196" s="3">
        <f t="shared" si="15"/>
        <v>8.431430555898235</v>
      </c>
      <c r="G196" s="3">
        <f t="shared" si="16"/>
        <v>8.423781720371183</v>
      </c>
      <c r="H196" s="21">
        <f t="shared" si="17"/>
        <v>8.431430555898235</v>
      </c>
      <c r="I196" s="13">
        <f t="shared" si="18"/>
        <v>47.49007480127535</v>
      </c>
      <c r="J196" s="4">
        <f t="shared" si="19"/>
        <v>47.08763732756905</v>
      </c>
      <c r="K196" s="21">
        <f t="shared" si="20"/>
        <v>47.49007480127535</v>
      </c>
      <c r="L196" s="20">
        <f>299.79/D196*'Enter data'!H$9/H196^0.5</f>
        <v>10.324440088243875</v>
      </c>
      <c r="M196" s="20">
        <f t="shared" si="23"/>
        <v>5.162220044121938</v>
      </c>
      <c r="N196" s="20">
        <f t="shared" si="23"/>
        <v>2.581110022060969</v>
      </c>
    </row>
    <row r="197" spans="1:14" ht="12.75">
      <c r="A197" s="18">
        <f>'Enter data'!C$6</f>
        <v>12.85</v>
      </c>
      <c r="B197" s="19">
        <f>B196/F$11</f>
        <v>0.08090958991783698</v>
      </c>
      <c r="C197" s="18">
        <f>'Enter data'!C$10</f>
        <v>0.1</v>
      </c>
      <c r="D197" s="18">
        <v>10</v>
      </c>
      <c r="E197" s="20">
        <f t="shared" si="14"/>
        <v>0.8090958991783698</v>
      </c>
      <c r="F197" s="3">
        <f t="shared" si="15"/>
        <v>8.422755326758638</v>
      </c>
      <c r="G197" s="3">
        <f t="shared" si="16"/>
        <v>8.414118009715247</v>
      </c>
      <c r="H197" s="21">
        <f t="shared" si="17"/>
        <v>8.422755326758638</v>
      </c>
      <c r="I197" s="13">
        <f t="shared" si="18"/>
        <v>47.788538652492385</v>
      </c>
      <c r="J197" s="4">
        <f t="shared" si="19"/>
        <v>47.365008685761154</v>
      </c>
      <c r="K197" s="21">
        <f t="shared" si="20"/>
        <v>47.788538652492385</v>
      </c>
      <c r="L197" s="20">
        <f>299.79/D197*'Enter data'!H$9/H197^0.5</f>
        <v>10.329755678509882</v>
      </c>
      <c r="M197" s="20">
        <f t="shared" si="23"/>
        <v>5.164877839254941</v>
      </c>
      <c r="N197" s="20">
        <f t="shared" si="23"/>
        <v>2.5824389196274704</v>
      </c>
    </row>
    <row r="198" spans="1:14" ht="12.75">
      <c r="A198" s="18">
        <f>'Enter data'!C$6</f>
        <v>12.85</v>
      </c>
      <c r="B198" s="19">
        <f>B197/F$11</f>
        <v>0.07979946872679641</v>
      </c>
      <c r="C198" s="18">
        <f>'Enter data'!C$10</f>
        <v>0.1</v>
      </c>
      <c r="D198" s="18">
        <v>10</v>
      </c>
      <c r="E198" s="20">
        <f t="shared" si="14"/>
        <v>0.7979946872679641</v>
      </c>
      <c r="F198" s="3">
        <f t="shared" si="15"/>
        <v>8.414179309081272</v>
      </c>
      <c r="G198" s="3">
        <f t="shared" si="16"/>
        <v>8.404508252391116</v>
      </c>
      <c r="H198" s="21">
        <f t="shared" si="17"/>
        <v>8.414179309081272</v>
      </c>
      <c r="I198" s="13">
        <f t="shared" si="18"/>
        <v>48.08734951255082</v>
      </c>
      <c r="J198" s="4">
        <f t="shared" si="19"/>
        <v>47.64203035912994</v>
      </c>
      <c r="K198" s="21">
        <f t="shared" si="20"/>
        <v>48.08734951255082</v>
      </c>
      <c r="L198" s="20">
        <f>299.79/D198*'Enter data'!H$9/H198^0.5</f>
        <v>10.335018556951532</v>
      </c>
      <c r="M198" s="20">
        <f t="shared" si="23"/>
        <v>5.167509278475766</v>
      </c>
      <c r="N198" s="20">
        <f t="shared" si="23"/>
        <v>2.583754639237883</v>
      </c>
    </row>
    <row r="199" spans="1:14" ht="12.75">
      <c r="A199" s="18">
        <f>'Enter data'!C$6</f>
        <v>12.85</v>
      </c>
      <c r="B199" s="19">
        <f>B198/F$11</f>
        <v>0.07870457896950862</v>
      </c>
      <c r="C199" s="18">
        <f>'Enter data'!C$10</f>
        <v>0.1</v>
      </c>
      <c r="D199" s="18">
        <v>10</v>
      </c>
      <c r="E199" s="20">
        <f t="shared" si="14"/>
        <v>0.7870457896950862</v>
      </c>
      <c r="F199" s="3">
        <f t="shared" si="15"/>
        <v>8.405700138578915</v>
      </c>
      <c r="G199" s="3">
        <f t="shared" si="16"/>
        <v>8.394952308101193</v>
      </c>
      <c r="H199" s="21">
        <f t="shared" si="17"/>
        <v>8.405700138578915</v>
      </c>
      <c r="I199" s="13">
        <f t="shared" si="18"/>
        <v>48.38650112117403</v>
      </c>
      <c r="J199" s="4">
        <f t="shared" si="19"/>
        <v>47.918679721053536</v>
      </c>
      <c r="K199" s="21">
        <f t="shared" si="20"/>
        <v>48.38650112117403</v>
      </c>
      <c r="L199" s="20">
        <f>299.79/D199*'Enter data'!H$9/H199^0.5</f>
        <v>10.34022991915811</v>
      </c>
      <c r="M199" s="20">
        <f t="shared" si="23"/>
        <v>5.170114959579055</v>
      </c>
      <c r="N199" s="20">
        <f t="shared" si="23"/>
        <v>2.5850574797895276</v>
      </c>
    </row>
    <row r="200" spans="1:14" ht="12.75">
      <c r="A200" s="18">
        <f>'Enter data'!C$6</f>
        <v>12.85</v>
      </c>
      <c r="B200" s="19">
        <f>B199/F$11</f>
        <v>0.07762471166286794</v>
      </c>
      <c r="C200" s="18">
        <f>'Enter data'!C$10</f>
        <v>0.1</v>
      </c>
      <c r="D200" s="18">
        <v>10</v>
      </c>
      <c r="E200" s="20">
        <f t="shared" si="14"/>
        <v>0.7762471166286794</v>
      </c>
      <c r="F200" s="3">
        <f t="shared" si="15"/>
        <v>8.397315522220335</v>
      </c>
      <c r="G200" s="3">
        <f t="shared" si="16"/>
        <v>8.38545003360271</v>
      </c>
      <c r="H200" s="21">
        <f t="shared" si="17"/>
        <v>8.397315522220335</v>
      </c>
      <c r="I200" s="13">
        <f t="shared" si="18"/>
        <v>48.68598736740571</v>
      </c>
      <c r="J200" s="4">
        <f t="shared" si="19"/>
        <v>48.194934261775494</v>
      </c>
      <c r="K200" s="21">
        <f t="shared" si="20"/>
        <v>48.68598736740571</v>
      </c>
      <c r="L200" s="20">
        <f>299.79/D200*'Enter data'!H$9/H200^0.5</f>
        <v>10.345390927432918</v>
      </c>
      <c r="M200" s="20">
        <f t="shared" si="23"/>
        <v>5.172695463716459</v>
      </c>
      <c r="N200" s="20">
        <f t="shared" si="23"/>
        <v>2.5863477318582295</v>
      </c>
    </row>
    <row r="201" spans="1:14" ht="12.75">
      <c r="A201" s="18">
        <f>'Enter data'!C$6</f>
        <v>12.85</v>
      </c>
      <c r="B201" s="19">
        <f>B200/F$11</f>
        <v>0.07655966069112441</v>
      </c>
      <c r="C201" s="18">
        <f>'Enter data'!C$10</f>
        <v>0.1</v>
      </c>
      <c r="D201" s="18">
        <v>10</v>
      </c>
      <c r="E201" s="20">
        <f t="shared" si="14"/>
        <v>0.7655966069112441</v>
      </c>
      <c r="F201" s="3">
        <f t="shared" si="15"/>
        <v>8.389023236097353</v>
      </c>
      <c r="G201" s="3">
        <f t="shared" si="16"/>
        <v>8.376001282783461</v>
      </c>
      <c r="H201" s="21">
        <f t="shared" si="17"/>
        <v>8.389023236097353</v>
      </c>
      <c r="I201" s="13">
        <f t="shared" si="18"/>
        <v>48.985802285661194</v>
      </c>
      <c r="J201" s="4">
        <f t="shared" si="19"/>
        <v>48.47077159592958</v>
      </c>
      <c r="K201" s="21">
        <f t="shared" si="20"/>
        <v>48.985802285661194</v>
      </c>
      <c r="L201" s="20">
        <f>299.79/D201*'Enter data'!H$9/H201^0.5</f>
        <v>10.35050271162143</v>
      </c>
      <c r="M201" s="20">
        <f t="shared" si="23"/>
        <v>5.175251355810715</v>
      </c>
      <c r="N201" s="20">
        <f t="shared" si="23"/>
        <v>2.5876256779053577</v>
      </c>
    </row>
    <row r="202" spans="1:14" ht="12.75">
      <c r="A202" s="18">
        <f>'Enter data'!C$6</f>
        <v>12.85</v>
      </c>
      <c r="B202" s="19">
        <f>B201/F$11</f>
        <v>0.07550922276654218</v>
      </c>
      <c r="C202" s="18">
        <f>'Enter data'!C$10</f>
        <v>0.1</v>
      </c>
      <c r="D202" s="18">
        <v>10</v>
      </c>
      <c r="E202" s="20">
        <f t="shared" si="14"/>
        <v>0.7550922276654217</v>
      </c>
      <c r="F202" s="3">
        <f t="shared" si="15"/>
        <v>8.380821123353687</v>
      </c>
      <c r="G202" s="3">
        <f t="shared" si="16"/>
        <v>8.366605906736565</v>
      </c>
      <c r="H202" s="21">
        <f t="shared" si="17"/>
        <v>8.380821123353687</v>
      </c>
      <c r="I202" s="13">
        <f t="shared" si="18"/>
        <v>49.28594005185971</v>
      </c>
      <c r="J202" s="4">
        <f t="shared" si="19"/>
        <v>48.74616946998381</v>
      </c>
      <c r="K202" s="21">
        <f t="shared" si="20"/>
        <v>49.28594005185971</v>
      </c>
      <c r="L202" s="20">
        <f>299.79/D202*'Enter data'!H$9/H202^0.5</f>
        <v>10.355566369923844</v>
      </c>
      <c r="M202" s="20">
        <f t="shared" si="23"/>
        <v>5.177783184961922</v>
      </c>
      <c r="N202" s="20">
        <f t="shared" si="23"/>
        <v>2.588891592480961</v>
      </c>
    </row>
    <row r="203" spans="1:14" ht="12.75">
      <c r="A203" s="18">
        <f>'Enter data'!C$6</f>
        <v>12.85</v>
      </c>
      <c r="B203" s="19">
        <f>B202/F$11</f>
        <v>0.0744731973905977</v>
      </c>
      <c r="C203" s="18">
        <f>'Enter data'!C$10</f>
        <v>0.1</v>
      </c>
      <c r="D203" s="18">
        <v>10</v>
      </c>
      <c r="E203" s="20">
        <f t="shared" si="14"/>
        <v>0.7447319739059769</v>
      </c>
      <c r="F203" s="3">
        <f t="shared" si="15"/>
        <v>8.372707092173862</v>
      </c>
      <c r="G203" s="3">
        <f t="shared" si="16"/>
        <v>8.357263753834273</v>
      </c>
      <c r="H203" s="21">
        <f t="shared" si="17"/>
        <v>8.372707092173862</v>
      </c>
      <c r="I203" s="13">
        <f t="shared" si="18"/>
        <v>49.586394979637426</v>
      </c>
      <c r="J203" s="4">
        <f t="shared" si="19"/>
        <v>49.02110576959848</v>
      </c>
      <c r="K203" s="21">
        <f t="shared" si="20"/>
        <v>49.586394979637426</v>
      </c>
      <c r="L203" s="20">
        <f>299.79/D203*'Enter data'!H$9/H203^0.5</f>
        <v>10.360582969692029</v>
      </c>
      <c r="M203" s="20">
        <f t="shared" si="23"/>
        <v>5.180291484846014</v>
      </c>
      <c r="N203" s="20">
        <f t="shared" si="23"/>
        <v>2.590145742423007</v>
      </c>
    </row>
    <row r="204" spans="1:14" ht="12.75">
      <c r="A204" s="18">
        <f>'Enter data'!C$6</f>
        <v>12.85</v>
      </c>
      <c r="B204" s="19">
        <f>B203/F$11</f>
        <v>0.0734513868157103</v>
      </c>
      <c r="C204" s="18">
        <f>'Enter data'!C$10</f>
        <v>0.1</v>
      </c>
      <c r="D204" s="18">
        <v>10</v>
      </c>
      <c r="E204" s="20">
        <f t="shared" si="14"/>
        <v>0.734513868157103</v>
      </c>
      <c r="F204" s="3">
        <f t="shared" si="15"/>
        <v>8.364679113830427</v>
      </c>
      <c r="G204" s="3">
        <f t="shared" si="16"/>
        <v>8.347974669800813</v>
      </c>
      <c r="H204" s="21">
        <f t="shared" si="17"/>
        <v>8.364679113830427</v>
      </c>
      <c r="I204" s="13">
        <f t="shared" si="18"/>
        <v>49.88716151664154</v>
      </c>
      <c r="J204" s="4">
        <f t="shared" si="19"/>
        <v>49.29555852689255</v>
      </c>
      <c r="K204" s="21">
        <f t="shared" si="20"/>
        <v>49.88716151664154</v>
      </c>
      <c r="L204" s="20">
        <f>299.79/D204*'Enter data'!H$9/H204^0.5</f>
        <v>10.365553548211</v>
      </c>
      <c r="M204" s="20">
        <f t="shared" si="23"/>
        <v>5.1827767741055</v>
      </c>
      <c r="N204" s="20">
        <f t="shared" si="23"/>
        <v>2.59138838705275</v>
      </c>
    </row>
    <row r="205" spans="1:14" ht="12.75">
      <c r="A205" s="18">
        <f>'Enter data'!C$6</f>
        <v>12.85</v>
      </c>
      <c r="B205" s="19">
        <f>B204/F$11</f>
        <v>0.07244359600749782</v>
      </c>
      <c r="C205" s="18">
        <f>'Enter data'!C$10</f>
        <v>0.1</v>
      </c>
      <c r="D205" s="18">
        <v>10</v>
      </c>
      <c r="E205" s="20">
        <f t="shared" si="14"/>
        <v>0.7244359600749781</v>
      </c>
      <c r="F205" s="3">
        <f t="shared" si="15"/>
        <v>8.3567352207879</v>
      </c>
      <c r="G205" s="3">
        <f t="shared" si="16"/>
        <v>8.338738497784249</v>
      </c>
      <c r="H205" s="21">
        <f t="shared" si="17"/>
        <v>8.3567352207879</v>
      </c>
      <c r="I205" s="13">
        <f t="shared" si="18"/>
        <v>50.18823424090464</v>
      </c>
      <c r="J205" s="4">
        <f t="shared" si="19"/>
        <v>49.56950592761335</v>
      </c>
      <c r="K205" s="21">
        <f t="shared" si="20"/>
        <v>50.18823424090464</v>
      </c>
      <c r="L205" s="20">
        <f>299.79/D205*'Enter data'!H$9/H205^0.5</f>
        <v>10.370479113464892</v>
      </c>
      <c r="M205" s="20">
        <f t="shared" si="23"/>
        <v>5.185239556732446</v>
      </c>
      <c r="N205" s="20">
        <f t="shared" si="23"/>
        <v>2.592619778366223</v>
      </c>
    </row>
    <row r="206" spans="1:14" ht="12.75">
      <c r="A206" s="18">
        <f>'Enter data'!C$6</f>
        <v>12.85</v>
      </c>
      <c r="B206" s="19">
        <f>B205/F$11</f>
        <v>0.07144963260755016</v>
      </c>
      <c r="C206" s="18">
        <f>'Enter data'!C$10</f>
        <v>0.1</v>
      </c>
      <c r="D206" s="18">
        <v>10</v>
      </c>
      <c r="E206" s="20">
        <f t="shared" si="14"/>
        <v>0.7144963260755016</v>
      </c>
      <c r="F206" s="3">
        <f t="shared" si="15"/>
        <v>8.348873504861778</v>
      </c>
      <c r="G206" s="3">
        <f t="shared" si="16"/>
        <v>8.329555078427399</v>
      </c>
      <c r="H206" s="21">
        <f t="shared" si="17"/>
        <v>8.348873504861778</v>
      </c>
      <c r="I206" s="13">
        <f t="shared" si="18"/>
        <v>50.48960785729952</v>
      </c>
      <c r="J206" s="4">
        <f t="shared" si="19"/>
        <v>49.842926318204086</v>
      </c>
      <c r="K206" s="21">
        <f t="shared" si="20"/>
        <v>50.48960785729952</v>
      </c>
      <c r="L206" s="20">
        <f>299.79/D206*'Enter data'!H$9/H206^0.5</f>
        <v>10.375360644887593</v>
      </c>
      <c r="M206" s="20">
        <f t="shared" si="23"/>
        <v>5.187680322443796</v>
      </c>
      <c r="N206" s="20">
        <f t="shared" si="23"/>
        <v>2.593840161221898</v>
      </c>
    </row>
    <row r="207" spans="1:14" ht="12.75">
      <c r="A207" s="18">
        <f>'Enter data'!C$6</f>
        <v>12.85</v>
      </c>
      <c r="B207" s="19">
        <f>B206/F$11</f>
        <v>0.07046930689671353</v>
      </c>
      <c r="C207" s="18">
        <f>'Enter data'!C$10</f>
        <v>0.1</v>
      </c>
      <c r="D207" s="18">
        <v>10</v>
      </c>
      <c r="E207" s="20">
        <f aca="true" t="shared" si="24" ref="E207:E270">B207/C207</f>
        <v>0.7046930689671352</v>
      </c>
      <c r="F207" s="3">
        <f aca="true" t="shared" si="25" ref="F207:F270">(A207+1)/2+(A207-1)/2*((1+12/E207)^-0.5+0.04*(1-E207)^2)</f>
        <v>8.341092115431065</v>
      </c>
      <c r="G207" s="3">
        <f aca="true" t="shared" si="26" ref="G207:G270">(A207+1)/2+(A207-1)/2*(1+12/E207)^-0.5</f>
        <v>8.320424249937762</v>
      </c>
      <c r="H207" s="21">
        <f aca="true" t="shared" si="27" ref="H207:H270">IF(E207&lt;1,F207,G207)</f>
        <v>8.341092115431065</v>
      </c>
      <c r="I207" s="13">
        <f aca="true" t="shared" si="28" ref="I207:I270">60/F207^0.5*LN(8/E207+0.25*E207)</f>
        <v>50.79127719407355</v>
      </c>
      <c r="J207" s="4">
        <f aca="true" t="shared" si="29" ref="J207:J270">120*3.14159/(G207^0.5*(E207+1.393+0.667*LN(E207+1.444)))</f>
        <v>50.11579821276448</v>
      </c>
      <c r="K207" s="21">
        <f aca="true" t="shared" si="30" ref="K207:K270">IF($E207&lt;1,I207,J207)</f>
        <v>50.79127719407355</v>
      </c>
      <c r="L207" s="20">
        <f>299.79/D207*'Enter data'!H$9/H207^0.5</f>
        <v>10.380199094098113</v>
      </c>
      <c r="M207" s="20">
        <f t="shared" si="23"/>
        <v>5.190099547049057</v>
      </c>
      <c r="N207" s="20">
        <f t="shared" si="23"/>
        <v>2.5950497735245284</v>
      </c>
    </row>
    <row r="208" spans="1:14" ht="12.75">
      <c r="A208" s="18">
        <f>'Enter data'!C$6</f>
        <v>12.85</v>
      </c>
      <c r="B208" s="19">
        <f>B207/F$11</f>
        <v>0.06950243175887853</v>
      </c>
      <c r="C208" s="18">
        <f>'Enter data'!C$10</f>
        <v>0.1</v>
      </c>
      <c r="D208" s="18">
        <v>10</v>
      </c>
      <c r="E208" s="20">
        <f t="shared" si="24"/>
        <v>0.6950243175887852</v>
      </c>
      <c r="F208" s="3">
        <f t="shared" si="25"/>
        <v>8.333389257702834</v>
      </c>
      <c r="G208" s="3">
        <f t="shared" si="26"/>
        <v>8.311345848156495</v>
      </c>
      <c r="H208" s="21">
        <f t="shared" si="27"/>
        <v>8.333389257702834</v>
      </c>
      <c r="I208" s="13">
        <f t="shared" si="28"/>
        <v>51.093237199462344</v>
      </c>
      <c r="J208" s="4">
        <f t="shared" si="29"/>
        <v>50.38810029989932</v>
      </c>
      <c r="K208" s="21">
        <f t="shared" si="30"/>
        <v>51.093237199462344</v>
      </c>
      <c r="L208" s="20">
        <f>299.79/D208*'Enter data'!H$9/H208^0.5</f>
        <v>10.384995385620787</v>
      </c>
      <c r="M208" s="20">
        <f t="shared" si="23"/>
        <v>5.192497692810393</v>
      </c>
      <c r="N208" s="20">
        <f t="shared" si="23"/>
        <v>2.5962488464051967</v>
      </c>
    </row>
    <row r="209" spans="1:14" ht="12.75">
      <c r="A209" s="18">
        <f>'Enter data'!C$6</f>
        <v>12.85</v>
      </c>
      <c r="B209" s="19">
        <f>B208/F$11</f>
        <v>0.06854882264526502</v>
      </c>
      <c r="C209" s="18">
        <f>'Enter data'!C$10</f>
        <v>0.1</v>
      </c>
      <c r="D209" s="18">
        <v>10</v>
      </c>
      <c r="E209" s="20">
        <f t="shared" si="24"/>
        <v>0.6854882264526502</v>
      </c>
      <c r="F209" s="3">
        <f t="shared" si="25"/>
        <v>8.325763191027288</v>
      </c>
      <c r="G209" s="3">
        <f t="shared" si="26"/>
        <v>8.302319706626413</v>
      </c>
      <c r="H209" s="21">
        <f t="shared" si="27"/>
        <v>8.325763191027288</v>
      </c>
      <c r="I209" s="13">
        <f t="shared" si="28"/>
        <v>51.395482938382024</v>
      </c>
      <c r="J209" s="4">
        <f t="shared" si="29"/>
        <v>50.65981144945034</v>
      </c>
      <c r="K209" s="21">
        <f t="shared" si="30"/>
        <v>51.395482938382024</v>
      </c>
      <c r="L209" s="20">
        <f>299.79/D209*'Enter data'!H$9/H209^0.5</f>
        <v>10.389750417590458</v>
      </c>
      <c r="M209" s="20">
        <f t="shared" si="23"/>
        <v>5.194875208795229</v>
      </c>
      <c r="N209" s="20">
        <f t="shared" si="23"/>
        <v>2.5974376043976144</v>
      </c>
    </row>
    <row r="210" spans="1:14" ht="12.75">
      <c r="A210" s="18">
        <f>'Enter data'!C$6</f>
        <v>12.85</v>
      </c>
      <c r="B210" s="19">
        <f>B209/F$11</f>
        <v>0.06760829753919705</v>
      </c>
      <c r="C210" s="18">
        <f>'Enter data'!C$10</f>
        <v>0.1</v>
      </c>
      <c r="D210" s="18">
        <v>10</v>
      </c>
      <c r="E210" s="20">
        <f t="shared" si="24"/>
        <v>0.6760829753919704</v>
      </c>
      <c r="F210" s="3">
        <f t="shared" si="25"/>
        <v>8.31821222726196</v>
      </c>
      <c r="G210" s="3">
        <f t="shared" si="26"/>
        <v>8.293345656659032</v>
      </c>
      <c r="H210" s="21">
        <f t="shared" si="27"/>
        <v>8.31821222726196</v>
      </c>
      <c r="I210" s="13">
        <f t="shared" si="28"/>
        <v>51.698009589199216</v>
      </c>
      <c r="J210" s="4">
        <f t="shared" si="29"/>
        <v>50.93091071910658</v>
      </c>
      <c r="K210" s="21">
        <f t="shared" si="30"/>
        <v>51.698009589199216</v>
      </c>
      <c r="L210" s="20">
        <f>299.79/D210*'Enter data'!H$9/H210^0.5</f>
        <v>10.394465062442778</v>
      </c>
      <c r="M210" s="20">
        <f t="shared" si="23"/>
        <v>5.197232531221389</v>
      </c>
      <c r="N210" s="20">
        <f t="shared" si="23"/>
        <v>2.5986162656106946</v>
      </c>
    </row>
    <row r="211" spans="1:14" ht="12.75">
      <c r="A211" s="18">
        <f>'Enter data'!C$6</f>
        <v>12.85</v>
      </c>
      <c r="B211" s="19">
        <f>B210/F$11</f>
        <v>0.06668067692136109</v>
      </c>
      <c r="C211" s="18">
        <f>'Enter data'!C$10</f>
        <v>0.1</v>
      </c>
      <c r="D211" s="18">
        <v>10</v>
      </c>
      <c r="E211" s="20">
        <f t="shared" si="24"/>
        <v>0.6668067692136109</v>
      </c>
      <c r="F211" s="3">
        <f t="shared" si="25"/>
        <v>8.310734729183574</v>
      </c>
      <c r="G211" s="3">
        <f t="shared" si="26"/>
        <v>8.28442352740065</v>
      </c>
      <c r="H211" s="21">
        <f t="shared" si="27"/>
        <v>8.310734729183574</v>
      </c>
      <c r="I211" s="13">
        <f t="shared" si="28"/>
        <v>52.00081244057833</v>
      </c>
      <c r="J211" s="4">
        <f t="shared" si="29"/>
        <v>51.20137736088892</v>
      </c>
      <c r="K211" s="21">
        <f t="shared" si="30"/>
        <v>52.00081244057833</v>
      </c>
      <c r="L211" s="20">
        <f>299.79/D211*'Enter data'!H$9/H211^0.5</f>
        <v>10.399140167589762</v>
      </c>
      <c r="M211" s="20">
        <f t="shared" si="23"/>
        <v>5.199570083794881</v>
      </c>
      <c r="N211" s="20">
        <f t="shared" si="23"/>
        <v>2.5997850418974404</v>
      </c>
    </row>
    <row r="212" spans="1:14" ht="12.75">
      <c r="A212" s="18">
        <f>'Enter data'!C$6</f>
        <v>12.85</v>
      </c>
      <c r="B212" s="19">
        <f>B211/F$11</f>
        <v>0.06576578373554094</v>
      </c>
      <c r="C212" s="18">
        <f>'Enter data'!C$10</f>
        <v>0.1</v>
      </c>
      <c r="D212" s="18">
        <v>10</v>
      </c>
      <c r="E212" s="20">
        <f t="shared" si="24"/>
        <v>0.6576578373554094</v>
      </c>
      <c r="F212" s="3">
        <f t="shared" si="25"/>
        <v>8.30332910894629</v>
      </c>
      <c r="G212" s="3">
        <f t="shared" si="26"/>
        <v>8.27555314589746</v>
      </c>
      <c r="H212" s="21">
        <f t="shared" si="27"/>
        <v>8.30332910894629</v>
      </c>
      <c r="I212" s="13">
        <f t="shared" si="28"/>
        <v>52.303886888404996</v>
      </c>
      <c r="J212" s="4">
        <f t="shared" si="29"/>
        <v>51.47119082750434</v>
      </c>
      <c r="K212" s="21">
        <f t="shared" si="30"/>
        <v>52.303886888404996</v>
      </c>
      <c r="L212" s="20">
        <f>299.79/D212*'Enter data'!H$9/H212^0.5</f>
        <v>10.403776556080764</v>
      </c>
      <c r="M212" s="20">
        <f t="shared" si="23"/>
        <v>5.201888278040382</v>
      </c>
      <c r="N212" s="20">
        <f t="shared" si="23"/>
        <v>2.600944139020191</v>
      </c>
    </row>
    <row r="213" spans="1:14" ht="12.75">
      <c r="A213" s="18">
        <f>'Enter data'!C$6</f>
        <v>12.85</v>
      </c>
      <c r="B213" s="19">
        <f>B212/F$11</f>
        <v>0.06486344335482275</v>
      </c>
      <c r="C213" s="18">
        <f>'Enter data'!C$10</f>
        <v>0.1</v>
      </c>
      <c r="D213" s="18">
        <v>10</v>
      </c>
      <c r="E213" s="20">
        <f t="shared" si="24"/>
        <v>0.6486344335482275</v>
      </c>
      <c r="F213" s="3">
        <f t="shared" si="25"/>
        <v>8.295993826584969</v>
      </c>
      <c r="G213" s="3">
        <f t="shared" si="26"/>
        <v>8.266734337159718</v>
      </c>
      <c r="H213" s="21">
        <f t="shared" si="27"/>
        <v>8.295993826584969</v>
      </c>
      <c r="I213" s="13">
        <f t="shared" si="28"/>
        <v>52.60722843278479</v>
      </c>
      <c r="J213" s="4">
        <f t="shared" si="29"/>
        <v>51.74033077856557</v>
      </c>
      <c r="K213" s="21">
        <f t="shared" si="30"/>
        <v>52.60722843278479</v>
      </c>
      <c r="L213" s="20">
        <f>299.79/D213*'Enter data'!H$9/H213^0.5</f>
        <v>10.408375027249022</v>
      </c>
      <c r="M213" s="20">
        <f t="shared" si="23"/>
        <v>5.204187513624511</v>
      </c>
      <c r="N213" s="20">
        <f t="shared" si="23"/>
        <v>2.6020937568122555</v>
      </c>
    </row>
    <row r="214" spans="1:14" ht="12.75">
      <c r="A214" s="18">
        <f>'Enter data'!C$6</f>
        <v>12.85</v>
      </c>
      <c r="B214" s="19">
        <f>B213/F$11</f>
        <v>0.06397348354826374</v>
      </c>
      <c r="C214" s="18">
        <f>'Enter data'!C$10</f>
        <v>0.1</v>
      </c>
      <c r="D214" s="18">
        <v>10</v>
      </c>
      <c r="E214" s="20">
        <f t="shared" si="24"/>
        <v>0.6397348354826373</v>
      </c>
      <c r="F214" s="3">
        <f t="shared" si="25"/>
        <v>8.288727388562187</v>
      </c>
      <c r="G214" s="3">
        <f t="shared" si="26"/>
        <v>8.257966924224947</v>
      </c>
      <c r="H214" s="21">
        <f t="shared" si="27"/>
        <v>8.288727388562187</v>
      </c>
      <c r="I214" s="13">
        <f t="shared" si="28"/>
        <v>52.91083267511648</v>
      </c>
      <c r="J214" s="4">
        <f t="shared" si="29"/>
        <v>52.008777086672566</v>
      </c>
      <c r="K214" s="21">
        <f t="shared" si="30"/>
        <v>52.91083267511648</v>
      </c>
      <c r="L214" s="20">
        <f>299.79/D214*'Enter data'!H$9/H214^0.5</f>
        <v>10.412936357343977</v>
      </c>
      <c r="M214" s="20">
        <f t="shared" si="23"/>
        <v>5.206468178671988</v>
      </c>
      <c r="N214" s="20">
        <f t="shared" si="23"/>
        <v>2.603234089335994</v>
      </c>
    </row>
    <row r="215" spans="1:14" ht="12.75">
      <c r="A215" s="18">
        <f>'Enter data'!C$6</f>
        <v>12.85</v>
      </c>
      <c r="B215" s="19">
        <f>B214/F$11</f>
        <v>0.06309573444801826</v>
      </c>
      <c r="C215" s="18">
        <f>'Enter data'!C$10</f>
        <v>0.1</v>
      </c>
      <c r="D215" s="18">
        <v>10</v>
      </c>
      <c r="E215" s="20">
        <f t="shared" si="24"/>
        <v>0.6309573444801826</v>
      </c>
      <c r="F215" s="3">
        <f t="shared" si="25"/>
        <v>8.281528346357762</v>
      </c>
      <c r="G215" s="3">
        <f t="shared" si="26"/>
        <v>8.249250728220193</v>
      </c>
      <c r="H215" s="21">
        <f t="shared" si="27"/>
        <v>8.281528346357762</v>
      </c>
      <c r="I215" s="13">
        <f t="shared" si="28"/>
        <v>53.21469531523871</v>
      </c>
      <c r="J215" s="4">
        <f t="shared" si="29"/>
        <v>52.276509843351235</v>
      </c>
      <c r="K215" s="21">
        <f t="shared" si="30"/>
        <v>53.21469531523871</v>
      </c>
      <c r="L215" s="20">
        <f>299.79/D215*'Enter data'!H$9/H215^0.5</f>
        <v>10.41746130014952</v>
      </c>
      <c r="M215" s="20">
        <f aca="true" t="shared" si="31" ref="M215:N234">L215/2</f>
        <v>5.20873065007476</v>
      </c>
      <c r="N215" s="20">
        <f t="shared" si="31"/>
        <v>2.60436532503738</v>
      </c>
    </row>
    <row r="216" spans="1:14" ht="12.75">
      <c r="A216" s="18">
        <f>'Enter data'!C$6</f>
        <v>12.85</v>
      </c>
      <c r="B216" s="19">
        <f>B215/F$11</f>
        <v>0.06223002851691489</v>
      </c>
      <c r="C216" s="18">
        <f>'Enter data'!C$10</f>
        <v>0.1</v>
      </c>
      <c r="D216" s="18">
        <v>10</v>
      </c>
      <c r="E216" s="20">
        <f t="shared" si="24"/>
        <v>0.6223002851691489</v>
      </c>
      <c r="F216" s="3">
        <f t="shared" si="25"/>
        <v>8.274395295099582</v>
      </c>
      <c r="G216" s="3">
        <f t="shared" si="26"/>
        <v>8.24058556842334</v>
      </c>
      <c r="H216" s="21">
        <f t="shared" si="27"/>
        <v>8.274395295099582</v>
      </c>
      <c r="I216" s="13">
        <f t="shared" si="28"/>
        <v>53.51881214864888</v>
      </c>
      <c r="J216" s="4">
        <f t="shared" si="29"/>
        <v>52.54350936484636</v>
      </c>
      <c r="K216" s="21">
        <f t="shared" si="30"/>
        <v>53.51881214864888</v>
      </c>
      <c r="L216" s="20">
        <f>299.79/D216*'Enter data'!H$9/H216^0.5</f>
        <v>10.421950587588357</v>
      </c>
      <c r="M216" s="20">
        <f t="shared" si="31"/>
        <v>5.210975293794179</v>
      </c>
      <c r="N216" s="20">
        <f t="shared" si="31"/>
        <v>2.6054876468970893</v>
      </c>
    </row>
    <row r="217" spans="1:14" ht="12.75">
      <c r="A217" s="18">
        <f>'Enter data'!C$6</f>
        <v>12.85</v>
      </c>
      <c r="B217" s="19">
        <f>B216/F$11</f>
        <v>0.06137620051647837</v>
      </c>
      <c r="C217" s="18">
        <f>'Enter data'!C$10</f>
        <v>0.1</v>
      </c>
      <c r="D217" s="18">
        <v>10</v>
      </c>
      <c r="E217" s="20">
        <f t="shared" si="24"/>
        <v>0.6137620051647837</v>
      </c>
      <c r="F217" s="3">
        <f t="shared" si="25"/>
        <v>8.26732687223455</v>
      </c>
      <c r="G217" s="3">
        <f t="shared" si="26"/>
        <v>8.231971262323473</v>
      </c>
      <c r="H217" s="21">
        <f t="shared" si="27"/>
        <v>8.26732687223455</v>
      </c>
      <c r="I217" s="13">
        <f t="shared" si="28"/>
        <v>53.82317906379352</v>
      </c>
      <c r="J217" s="4">
        <f t="shared" si="29"/>
        <v>52.80975619776481</v>
      </c>
      <c r="K217" s="21">
        <f t="shared" si="30"/>
        <v>53.82317906379352</v>
      </c>
      <c r="L217" s="20">
        <f>299.79/D217*'Enter data'!H$9/H217^0.5</f>
        <v>10.42640493031269</v>
      </c>
      <c r="M217" s="20">
        <f t="shared" si="31"/>
        <v>5.213202465156345</v>
      </c>
      <c r="N217" s="20">
        <f t="shared" si="31"/>
        <v>2.6066012325781727</v>
      </c>
    </row>
    <row r="218" spans="1:14" ht="12.75">
      <c r="A218" s="18">
        <f>'Enter data'!C$6</f>
        <v>12.85</v>
      </c>
      <c r="B218" s="19">
        <f>B217/F$11</f>
        <v>0.06053408747539032</v>
      </c>
      <c r="C218" s="18">
        <f>'Enter data'!C$10</f>
        <v>0.1</v>
      </c>
      <c r="D218" s="18">
        <v>10</v>
      </c>
      <c r="E218" s="20">
        <f t="shared" si="24"/>
        <v>0.6053408747539032</v>
      </c>
      <c r="F218" s="3">
        <f t="shared" si="25"/>
        <v>8.2603217562385</v>
      </c>
      <c r="G218" s="3">
        <f t="shared" si="26"/>
        <v>8.223407625680316</v>
      </c>
      <c r="H218" s="21">
        <f t="shared" si="27"/>
        <v>8.2603217562385</v>
      </c>
      <c r="I218" s="13">
        <f t="shared" si="28"/>
        <v>54.127792039428805</v>
      </c>
      <c r="J218" s="4">
        <f t="shared" si="29"/>
        <v>53.075231124565896</v>
      </c>
      <c r="K218" s="21">
        <f t="shared" si="30"/>
        <v>54.127792039428805</v>
      </c>
      <c r="L218" s="20">
        <f>299.79/D218*'Enter data'!H$9/H218^0.5</f>
        <v>10.430825018281412</v>
      </c>
      <c r="M218" s="20">
        <f t="shared" si="31"/>
        <v>5.215412509140706</v>
      </c>
      <c r="N218" s="20">
        <f t="shared" si="31"/>
        <v>2.607706254570353</v>
      </c>
    </row>
    <row r="219" spans="1:14" ht="12.75">
      <c r="A219" s="18">
        <f>'Enter data'!C$6</f>
        <v>12.85</v>
      </c>
      <c r="B219" s="19">
        <f>B218/F$11</f>
        <v>0.05970352865838266</v>
      </c>
      <c r="C219" s="18">
        <f>'Enter data'!C$10</f>
        <v>0.1</v>
      </c>
      <c r="D219" s="18">
        <v>10</v>
      </c>
      <c r="E219" s="20">
        <f t="shared" si="24"/>
        <v>0.5970352865838265</v>
      </c>
      <c r="F219" s="3">
        <f t="shared" si="25"/>
        <v>8.253378665364004</v>
      </c>
      <c r="G219" s="3">
        <f t="shared" si="26"/>
        <v>8.21489447258272</v>
      </c>
      <c r="H219" s="21">
        <f t="shared" si="27"/>
        <v>8.253378665364004</v>
      </c>
      <c r="I219" s="13">
        <f t="shared" si="28"/>
        <v>54.432647142050044</v>
      </c>
      <c r="J219" s="4">
        <f t="shared" si="29"/>
        <v>53.33991516889551</v>
      </c>
      <c r="K219" s="21">
        <f t="shared" si="30"/>
        <v>54.432647142050044</v>
      </c>
      <c r="L219" s="20">
        <f>299.79/D219*'Enter data'!H$9/H219^0.5</f>
        <v>10.435211521324003</v>
      </c>
      <c r="M219" s="20">
        <f t="shared" si="31"/>
        <v>5.217605760662002</v>
      </c>
      <c r="N219" s="20">
        <f t="shared" si="31"/>
        <v>2.608802880331001</v>
      </c>
    </row>
    <row r="220" spans="1:14" ht="12.75">
      <c r="A220" s="18">
        <f>'Enter data'!C$6</f>
        <v>12.85</v>
      </c>
      <c r="B220" s="19">
        <f>B219/F$11</f>
        <v>0.05888436553555788</v>
      </c>
      <c r="C220" s="18">
        <f>'Enter data'!C$10</f>
        <v>0.1</v>
      </c>
      <c r="D220" s="18">
        <v>10</v>
      </c>
      <c r="E220" s="20">
        <f t="shared" si="24"/>
        <v>0.5888436553555787</v>
      </c>
      <c r="F220" s="3">
        <f t="shared" si="25"/>
        <v>8.246496356424942</v>
      </c>
      <c r="G220" s="3">
        <f t="shared" si="26"/>
        <v>8.206431615506238</v>
      </c>
      <c r="H220" s="21">
        <f t="shared" si="27"/>
        <v>8.246496356424942</v>
      </c>
      <c r="I220" s="13">
        <f t="shared" si="28"/>
        <v>54.737740523389164</v>
      </c>
      <c r="J220" s="4">
        <f t="shared" si="29"/>
        <v>53.60378960076123</v>
      </c>
      <c r="K220" s="21">
        <f t="shared" si="30"/>
        <v>54.737740523389164</v>
      </c>
      <c r="L220" s="20">
        <f>299.79/D220*'Enter data'!H$9/H220^0.5</f>
        <v>10.439565089691342</v>
      </c>
      <c r="M220" s="20">
        <f t="shared" si="31"/>
        <v>5.219782544845671</v>
      </c>
      <c r="N220" s="20">
        <f t="shared" si="31"/>
        <v>2.6098912724228356</v>
      </c>
    </row>
    <row r="221" spans="1:14" ht="12.75">
      <c r="A221" s="18">
        <f>'Enter data'!C$6</f>
        <v>12.85</v>
      </c>
      <c r="B221" s="19">
        <f>B220/F$11</f>
        <v>0.0580764417521302</v>
      </c>
      <c r="C221" s="18">
        <f>'Enter data'!C$10</f>
        <v>0.1</v>
      </c>
      <c r="D221" s="18">
        <v>10</v>
      </c>
      <c r="E221" s="20">
        <f t="shared" si="24"/>
        <v>0.5807644175213019</v>
      </c>
      <c r="F221" s="3">
        <f t="shared" si="25"/>
        <v>8.239673623616822</v>
      </c>
      <c r="G221" s="3">
        <f t="shared" si="26"/>
        <v>8.19801886536977</v>
      </c>
      <c r="H221" s="21">
        <f t="shared" si="27"/>
        <v>8.239673623616822</v>
      </c>
      <c r="I221" s="13">
        <f t="shared" si="28"/>
        <v>55.04306841797894</v>
      </c>
      <c r="J221" s="4">
        <f t="shared" si="29"/>
        <v>53.866835941545546</v>
      </c>
      <c r="K221" s="21">
        <f t="shared" si="30"/>
        <v>55.04306841797894</v>
      </c>
      <c r="L221" s="20">
        <f>299.79/D221*'Enter data'!H$9/H221^0.5</f>
        <v>10.443886354593646</v>
      </c>
      <c r="M221" s="20">
        <f t="shared" si="31"/>
        <v>5.221943177296823</v>
      </c>
      <c r="N221" s="20">
        <f t="shared" si="31"/>
        <v>2.6109715886484115</v>
      </c>
    </row>
    <row r="222" spans="1:14" ht="12.75">
      <c r="A222" s="18">
        <f>'Enter data'!C$6</f>
        <v>12.85</v>
      </c>
      <c r="B222" s="19">
        <f>B221/F$11</f>
        <v>0.057279603098581926</v>
      </c>
      <c r="C222" s="18">
        <f>'Enter data'!C$10</f>
        <v>0.1</v>
      </c>
      <c r="D222" s="18">
        <v>10</v>
      </c>
      <c r="E222" s="20">
        <f t="shared" si="24"/>
        <v>0.5727960309858192</v>
      </c>
      <c r="F222" s="3">
        <f t="shared" si="25"/>
        <v>8.232909297371817</v>
      </c>
      <c r="G222" s="3">
        <f t="shared" si="26"/>
        <v>8.189656031591289</v>
      </c>
      <c r="H222" s="21">
        <f t="shared" si="27"/>
        <v>8.232909297371817</v>
      </c>
      <c r="I222" s="13">
        <f t="shared" si="28"/>
        <v>55.348627140782675</v>
      </c>
      <c r="J222" s="4">
        <f t="shared" si="29"/>
        <v>54.12903596885447</v>
      </c>
      <c r="K222" s="21">
        <f t="shared" si="30"/>
        <v>55.348627140782675</v>
      </c>
      <c r="L222" s="20">
        <f>299.79/D222*'Enter data'!H$9/H222^0.5</f>
        <v>10.44817592872573</v>
      </c>
      <c r="M222" s="20">
        <f t="shared" si="31"/>
        <v>5.224087964362865</v>
      </c>
      <c r="N222" s="20">
        <f t="shared" si="31"/>
        <v>2.6120439821814325</v>
      </c>
    </row>
    <row r="223" spans="1:14" ht="12.75">
      <c r="A223" s="18">
        <f>'Enter data'!C$6</f>
        <v>12.85</v>
      </c>
      <c r="B223" s="19">
        <f>B222/F$11</f>
        <v>0.05649369748122927</v>
      </c>
      <c r="C223" s="18">
        <f>'Enter data'!C$10</f>
        <v>0.1</v>
      </c>
      <c r="D223" s="18">
        <v>10</v>
      </c>
      <c r="E223" s="20">
        <f t="shared" si="24"/>
        <v>0.5649369748122927</v>
      </c>
      <c r="F223" s="3">
        <f t="shared" si="25"/>
        <v>8.226202243247528</v>
      </c>
      <c r="G223" s="3">
        <f t="shared" si="26"/>
        <v>8.181342922142669</v>
      </c>
      <c r="H223" s="21">
        <f t="shared" si="27"/>
        <v>8.226202243247528</v>
      </c>
      <c r="I223" s="13">
        <f t="shared" si="28"/>
        <v>55.654413084888176</v>
      </c>
      <c r="J223" s="4">
        <f t="shared" si="29"/>
        <v>54.39037172119931</v>
      </c>
      <c r="K223" s="21">
        <f t="shared" si="30"/>
        <v>55.654413084888176</v>
      </c>
      <c r="L223" s="20">
        <f>299.79/D223*'Enter data'!H$9/H223^0.5</f>
        <v>10.452434406779798</v>
      </c>
      <c r="M223" s="20">
        <f t="shared" si="31"/>
        <v>5.226217203389899</v>
      </c>
      <c r="N223" s="20">
        <f t="shared" si="31"/>
        <v>2.6131086016949494</v>
      </c>
    </row>
    <row r="224" spans="1:14" ht="12.75">
      <c r="A224" s="18">
        <f>'Enter data'!C$6</f>
        <v>12.85</v>
      </c>
      <c r="B224" s="19">
        <f>B223/F$11</f>
        <v>0.055718574893192006</v>
      </c>
      <c r="C224" s="18">
        <f>'Enter data'!C$10</f>
        <v>0.1</v>
      </c>
      <c r="D224" s="18">
        <v>10</v>
      </c>
      <c r="E224" s="20">
        <f t="shared" si="24"/>
        <v>0.5571857489319201</v>
      </c>
      <c r="F224" s="3">
        <f t="shared" si="25"/>
        <v>8.219551360848495</v>
      </c>
      <c r="G224" s="3">
        <f t="shared" si="26"/>
        <v>8.173079343603586</v>
      </c>
      <c r="H224" s="21">
        <f t="shared" si="27"/>
        <v>8.219551360848495</v>
      </c>
      <c r="I224" s="13">
        <f t="shared" si="28"/>
        <v>55.96042271926501</v>
      </c>
      <c r="J224" s="4">
        <f t="shared" si="29"/>
        <v>54.650825502509264</v>
      </c>
      <c r="K224" s="21">
        <f t="shared" si="30"/>
        <v>55.96042271926501</v>
      </c>
      <c r="L224" s="20">
        <f>299.79/D224*'Enter data'!H$9/H224^0.5</f>
        <v>10.45666236594601</v>
      </c>
      <c r="M224" s="20">
        <f t="shared" si="31"/>
        <v>5.228331182973005</v>
      </c>
      <c r="N224" s="20">
        <f t="shared" si="31"/>
        <v>2.6141655914865023</v>
      </c>
    </row>
    <row r="225" spans="1:14" ht="12.75">
      <c r="A225" s="18">
        <f>'Enter data'!C$6</f>
        <v>12.85</v>
      </c>
      <c r="B225" s="19">
        <f>B224/F$11</f>
        <v>0.054954087385761484</v>
      </c>
      <c r="C225" s="18">
        <f>'Enter data'!C$10</f>
        <v>0.1</v>
      </c>
      <c r="D225" s="18">
        <v>10</v>
      </c>
      <c r="E225" s="20">
        <f t="shared" si="24"/>
        <v>0.5495408738576149</v>
      </c>
      <c r="F225" s="3">
        <f t="shared" si="25"/>
        <v>8.21295558277956</v>
      </c>
      <c r="G225" s="3">
        <f t="shared" si="26"/>
        <v>8.164865101214545</v>
      </c>
      <c r="H225" s="21">
        <f t="shared" si="27"/>
        <v>8.21295558277956</v>
      </c>
      <c r="I225" s="13">
        <f t="shared" si="28"/>
        <v>56.26665258658331</v>
      </c>
      <c r="J225" s="4">
        <f t="shared" si="29"/>
        <v>54.910379886472654</v>
      </c>
      <c r="K225" s="21">
        <f t="shared" si="30"/>
        <v>56.26665258658331</v>
      </c>
      <c r="L225" s="20">
        <f>299.79/D225*'Enter data'!H$9/H225^0.5</f>
        <v>10.460860366400983</v>
      </c>
      <c r="M225" s="20">
        <f t="shared" si="31"/>
        <v>5.230430183200491</v>
      </c>
      <c r="N225" s="20">
        <f t="shared" si="31"/>
        <v>2.6152150916002457</v>
      </c>
    </row>
    <row r="226" spans="1:14" ht="12.75">
      <c r="A226" s="18">
        <f>'Enter data'!C$6</f>
        <v>12.85</v>
      </c>
      <c r="B226" s="19">
        <f>B225/F$11</f>
        <v>0.05420008904016142</v>
      </c>
      <c r="C226" s="18">
        <f>'Enter data'!C$10</f>
        <v>0.1</v>
      </c>
      <c r="D226" s="18">
        <v>10</v>
      </c>
      <c r="E226" s="20">
        <f t="shared" si="24"/>
        <v>0.5420008904016141</v>
      </c>
      <c r="F226" s="3">
        <f t="shared" si="25"/>
        <v>8.206413873630117</v>
      </c>
      <c r="G226" s="3">
        <f t="shared" si="26"/>
        <v>8.156699998928996</v>
      </c>
      <c r="H226" s="21">
        <f t="shared" si="27"/>
        <v>8.206413873630117</v>
      </c>
      <c r="I226" s="13">
        <f t="shared" si="28"/>
        <v>56.57309930109359</v>
      </c>
      <c r="J226" s="4">
        <f t="shared" si="29"/>
        <v>55.16901772070529</v>
      </c>
      <c r="K226" s="21">
        <f t="shared" si="30"/>
        <v>56.57309930109359</v>
      </c>
      <c r="L226" s="20">
        <f>299.79/D226*'Enter data'!H$9/H226^0.5</f>
        <v>10.465028951784506</v>
      </c>
      <c r="M226" s="20">
        <f t="shared" si="31"/>
        <v>5.232514475892253</v>
      </c>
      <c r="N226" s="20">
        <f t="shared" si="31"/>
        <v>2.6162572379461264</v>
      </c>
    </row>
    <row r="227" spans="1:14" ht="12.75">
      <c r="A227" s="18">
        <f>'Enter data'!C$6</f>
        <v>12.85</v>
      </c>
      <c r="B227" s="19">
        <f>B226/F$11</f>
        <v>0.05345643593969621</v>
      </c>
      <c r="C227" s="18">
        <f>'Enter data'!C$10</f>
        <v>0.1</v>
      </c>
      <c r="D227" s="18">
        <v>10</v>
      </c>
      <c r="E227" s="20">
        <f t="shared" si="24"/>
        <v>0.5345643593969621</v>
      </c>
      <c r="F227" s="3">
        <f t="shared" si="25"/>
        <v>8.199925228988398</v>
      </c>
      <c r="G227" s="3">
        <f t="shared" si="26"/>
        <v>8.148583839464575</v>
      </c>
      <c r="H227" s="21">
        <f t="shared" si="27"/>
        <v>8.199925228988398</v>
      </c>
      <c r="I227" s="13">
        <f t="shared" si="28"/>
        <v>56.8797595465656</v>
      </c>
      <c r="J227" s="4">
        <f t="shared" si="29"/>
        <v>55.42672213074391</v>
      </c>
      <c r="K227" s="21">
        <f t="shared" si="30"/>
        <v>56.8797595465656</v>
      </c>
      <c r="L227" s="20">
        <f>299.79/D227*'Enter data'!H$9/H227^0.5</f>
        <v>10.469168649664619</v>
      </c>
      <c r="M227" s="20">
        <f t="shared" si="31"/>
        <v>5.234584324832309</v>
      </c>
      <c r="N227" s="20">
        <f t="shared" si="31"/>
        <v>2.6172921624161547</v>
      </c>
    </row>
    <row r="228" spans="1:14" ht="12.75">
      <c r="A228" s="18">
        <f>'Enter data'!C$6</f>
        <v>12.85</v>
      </c>
      <c r="B228" s="19">
        <f>B227/F$11</f>
        <v>0.05272298614228133</v>
      </c>
      <c r="C228" s="18">
        <f>'Enter data'!C$10</f>
        <v>0.1</v>
      </c>
      <c r="D228" s="18">
        <v>10</v>
      </c>
      <c r="E228" s="20">
        <f t="shared" si="24"/>
        <v>0.5272298614228133</v>
      </c>
      <c r="F228" s="3">
        <f t="shared" si="25"/>
        <v>8.193488674484941</v>
      </c>
      <c r="G228" s="3">
        <f t="shared" si="26"/>
        <v>8.14051642435346</v>
      </c>
      <c r="H228" s="21">
        <f t="shared" si="27"/>
        <v>8.193488674484941</v>
      </c>
      <c r="I228" s="13">
        <f t="shared" si="28"/>
        <v>57.18663007428558</v>
      </c>
      <c r="J228" s="4">
        <f t="shared" si="29"/>
        <v>55.68347652386364</v>
      </c>
      <c r="K228" s="21">
        <f t="shared" si="30"/>
        <v>57.18663007428558</v>
      </c>
      <c r="L228" s="20">
        <f>299.79/D228*'Enter data'!H$9/H228^0.5</f>
        <v>10.473279971991314</v>
      </c>
      <c r="M228" s="20">
        <f t="shared" si="31"/>
        <v>5.236639985995657</v>
      </c>
      <c r="N228" s="20">
        <f t="shared" si="31"/>
        <v>2.6183199929978285</v>
      </c>
    </row>
    <row r="229" spans="1:14" ht="12.75">
      <c r="A229" s="18">
        <f>'Enter data'!C$6</f>
        <v>12.85</v>
      </c>
      <c r="B229" s="19">
        <f>B228/F$11</f>
        <v>0.051999599653350666</v>
      </c>
      <c r="C229" s="18">
        <f>'Enter data'!C$10</f>
        <v>0.1</v>
      </c>
      <c r="D229" s="18">
        <v>10</v>
      </c>
      <c r="E229" s="20">
        <f t="shared" si="24"/>
        <v>0.5199959965335066</v>
      </c>
      <c r="F229" s="3">
        <f t="shared" si="25"/>
        <v>8.187103264864364</v>
      </c>
      <c r="G229" s="3">
        <f t="shared" si="26"/>
        <v>8.132497553991868</v>
      </c>
      <c r="H229" s="21">
        <f t="shared" si="27"/>
        <v>8.187103264864364</v>
      </c>
      <c r="I229" s="13">
        <f t="shared" si="28"/>
        <v>57.49370770111036</v>
      </c>
      <c r="J229" s="4">
        <f t="shared" si="29"/>
        <v>55.93926459271774</v>
      </c>
      <c r="K229" s="21">
        <f t="shared" si="30"/>
        <v>57.49370770111036</v>
      </c>
      <c r="L229" s="20">
        <f>299.79/D229*'Enter data'!H$9/H229^0.5</f>
        <v>10.477363415539065</v>
      </c>
      <c r="M229" s="20">
        <f t="shared" si="31"/>
        <v>5.2386817077695325</v>
      </c>
      <c r="N229" s="20">
        <f t="shared" si="31"/>
        <v>2.6193408538847662</v>
      </c>
    </row>
    <row r="230" spans="1:14" ht="12.75">
      <c r="A230" s="18">
        <f>'Enter data'!C$6</f>
        <v>12.85</v>
      </c>
      <c r="B230" s="19">
        <f>B229/F$11</f>
        <v>0.05128613839913556</v>
      </c>
      <c r="C230" s="18">
        <f>'Enter data'!C$10</f>
        <v>0.1</v>
      </c>
      <c r="D230" s="18">
        <v>10</v>
      </c>
      <c r="E230" s="20">
        <f t="shared" si="24"/>
        <v>0.5128613839913556</v>
      </c>
      <c r="F230" s="3">
        <f t="shared" si="25"/>
        <v>8.180768083084688</v>
      </c>
      <c r="G230" s="3">
        <f t="shared" si="26"/>
        <v>8.124527027688673</v>
      </c>
      <c r="H230" s="21">
        <f t="shared" si="27"/>
        <v>8.180768083084688</v>
      </c>
      <c r="I230" s="13">
        <f t="shared" si="28"/>
        <v>57.800989307577</v>
      </c>
      <c r="J230" s="4">
        <f t="shared" si="29"/>
        <v>56.194070318799</v>
      </c>
      <c r="K230" s="21">
        <f t="shared" si="30"/>
        <v>57.800989307577</v>
      </c>
      <c r="L230" s="20">
        <f>299.79/D230*'Enter data'!H$9/H230^0.5</f>
        <v>10.481419462338378</v>
      </c>
      <c r="M230" s="20">
        <f t="shared" si="31"/>
        <v>5.240709731169189</v>
      </c>
      <c r="N230" s="20">
        <f t="shared" si="31"/>
        <v>2.6203548655845945</v>
      </c>
    </row>
    <row r="231" spans="1:14" ht="12.75">
      <c r="A231" s="18">
        <f>'Enter data'!C$6</f>
        <v>12.85</v>
      </c>
      <c r="B231" s="19">
        <f>B230/F$11</f>
        <v>0.05058246620031049</v>
      </c>
      <c r="C231" s="18">
        <f>'Enter data'!C$10</f>
        <v>0.1</v>
      </c>
      <c r="D231" s="18">
        <v>10</v>
      </c>
      <c r="E231" s="20">
        <f t="shared" si="24"/>
        <v>0.5058246620031048</v>
      </c>
      <c r="F231" s="3">
        <f t="shared" si="25"/>
        <v>8.174482239443364</v>
      </c>
      <c r="G231" s="3">
        <f t="shared" si="26"/>
        <v>8.116604643713176</v>
      </c>
      <c r="H231" s="21">
        <f t="shared" si="27"/>
        <v>8.174482239443364</v>
      </c>
      <c r="I231" s="13">
        <f t="shared" si="28"/>
        <v>58.10847183606719</v>
      </c>
      <c r="J231" s="4">
        <f t="shared" si="29"/>
        <v>56.44787797572161</v>
      </c>
      <c r="K231" s="21">
        <f t="shared" si="30"/>
        <v>58.10847183606719</v>
      </c>
      <c r="L231" s="20">
        <f>299.79/D231*'Enter data'!H$9/H231^0.5</f>
        <v>10.485448580096618</v>
      </c>
      <c r="M231" s="20">
        <f t="shared" si="31"/>
        <v>5.242724290048309</v>
      </c>
      <c r="N231" s="20">
        <f t="shared" si="31"/>
        <v>2.6213621450241544</v>
      </c>
    </row>
    <row r="232" spans="1:14" ht="12.75">
      <c r="A232" s="18">
        <f>'Enter data'!C$6</f>
        <v>12.85</v>
      </c>
      <c r="B232" s="19">
        <f>B231/F$11</f>
        <v>0.04988844874600031</v>
      </c>
      <c r="C232" s="18">
        <f>'Enter data'!C$10</f>
        <v>0.1</v>
      </c>
      <c r="D232" s="18">
        <v>10</v>
      </c>
      <c r="E232" s="20">
        <f t="shared" si="24"/>
        <v>0.4988844874600031</v>
      </c>
      <c r="F232" s="3">
        <f t="shared" si="25"/>
        <v>8.168244870729279</v>
      </c>
      <c r="G232" s="3">
        <f t="shared" si="26"/>
        <v>8.108730199342029</v>
      </c>
      <c r="H232" s="21">
        <f t="shared" si="27"/>
        <v>8.168244870729279</v>
      </c>
      <c r="I232" s="13">
        <f t="shared" si="28"/>
        <v>58.41615228902451</v>
      </c>
      <c r="J232" s="4">
        <f t="shared" si="29"/>
        <v>56.70067213232292</v>
      </c>
      <c r="K232" s="21">
        <f t="shared" si="30"/>
        <v>58.41615228902451</v>
      </c>
      <c r="L232" s="20">
        <f>299.79/D232*'Enter data'!H$9/H232^0.5</f>
        <v>10.489451222608261</v>
      </c>
      <c r="M232" s="20">
        <f t="shared" si="31"/>
        <v>5.244725611304131</v>
      </c>
      <c r="N232" s="20">
        <f t="shared" si="31"/>
        <v>2.6223628056520654</v>
      </c>
    </row>
    <row r="233" spans="1:14" ht="12.75">
      <c r="A233" s="18">
        <f>'Enter data'!C$6</f>
        <v>12.85</v>
      </c>
      <c r="B233" s="19">
        <f>B232/F$11</f>
        <v>0.04920395356814419</v>
      </c>
      <c r="C233" s="18">
        <f>'Enter data'!C$10</f>
        <v>0.1</v>
      </c>
      <c r="D233" s="18">
        <v>10</v>
      </c>
      <c r="E233" s="20">
        <f t="shared" si="24"/>
        <v>0.49203953568144193</v>
      </c>
      <c r="F233" s="3">
        <f t="shared" si="25"/>
        <v>8.16205513939996</v>
      </c>
      <c r="G233" s="3">
        <f t="shared" si="26"/>
        <v>8.100903490905319</v>
      </c>
      <c r="H233" s="21">
        <f t="shared" si="27"/>
        <v>8.16205513939996</v>
      </c>
      <c r="I233" s="13">
        <f t="shared" si="28"/>
        <v>58.724027727224</v>
      </c>
      <c r="J233" s="4">
        <f t="shared" si="29"/>
        <v>56.95243765558449</v>
      </c>
      <c r="K233" s="21">
        <f t="shared" si="30"/>
        <v>58.724027727224</v>
      </c>
      <c r="L233" s="20">
        <f>299.79/D233*'Enter data'!H$9/H233^0.5</f>
        <v>10.49342783015486</v>
      </c>
      <c r="M233" s="20">
        <f t="shared" si="31"/>
        <v>5.24671391507743</v>
      </c>
      <c r="N233" s="20">
        <f t="shared" si="31"/>
        <v>2.623356957538715</v>
      </c>
    </row>
    <row r="234" spans="1:14" ht="12.75">
      <c r="A234" s="18">
        <f>'Enter data'!C$6</f>
        <v>12.85</v>
      </c>
      <c r="B234" s="19">
        <f>B233/F$11</f>
        <v>0.04852885001621121</v>
      </c>
      <c r="C234" s="18">
        <f>'Enter data'!C$10</f>
        <v>0.1</v>
      </c>
      <c r="D234" s="18">
        <v>10</v>
      </c>
      <c r="E234" s="20">
        <f t="shared" si="24"/>
        <v>0.4852885001621121</v>
      </c>
      <c r="F234" s="3">
        <f t="shared" si="25"/>
        <v>8.155912232783296</v>
      </c>
      <c r="G234" s="3">
        <f t="shared" si="26"/>
        <v>8.093124313831805</v>
      </c>
      <c r="H234" s="21">
        <f t="shared" si="27"/>
        <v>8.155912232783296</v>
      </c>
      <c r="I234" s="13">
        <f t="shared" si="28"/>
        <v>59.032095268092355</v>
      </c>
      <c r="J234" s="4">
        <f t="shared" si="29"/>
        <v>57.20315971337232</v>
      </c>
      <c r="K234" s="21">
        <f t="shared" si="30"/>
        <v>59.032095268092355</v>
      </c>
      <c r="L234" s="20">
        <f>299.79/D234*'Enter data'!H$9/H234^0.5</f>
        <v>10.497378829894854</v>
      </c>
      <c r="M234" s="20">
        <f t="shared" si="31"/>
        <v>5.248689414947427</v>
      </c>
      <c r="N234" s="20">
        <f t="shared" si="31"/>
        <v>2.6243447074737136</v>
      </c>
    </row>
    <row r="235" spans="1:14" ht="12.75">
      <c r="A235" s="18">
        <f>'Enter data'!C$6</f>
        <v>12.85</v>
      </c>
      <c r="B235" s="19">
        <f>B234/F$11</f>
        <v>0.04786300923226295</v>
      </c>
      <c r="C235" s="18">
        <f>'Enter data'!C$10</f>
        <v>0.1</v>
      </c>
      <c r="D235" s="18">
        <v>10</v>
      </c>
      <c r="E235" s="20">
        <f t="shared" si="24"/>
        <v>0.4786300923226295</v>
      </c>
      <c r="F235" s="3">
        <f t="shared" si="25"/>
        <v>8.149815362303016</v>
      </c>
      <c r="G235" s="3">
        <f t="shared" si="26"/>
        <v>8.085392462693347</v>
      </c>
      <c r="H235" s="21">
        <f t="shared" si="27"/>
        <v>8.149815362303016</v>
      </c>
      <c r="I235" s="13">
        <f t="shared" si="28"/>
        <v>59.3403520840778</v>
      </c>
      <c r="J235" s="4">
        <f t="shared" si="29"/>
        <v>57.45282377699579</v>
      </c>
      <c r="K235" s="21">
        <f t="shared" si="30"/>
        <v>59.3403520840778</v>
      </c>
      <c r="L235" s="20">
        <f>299.79/D235*'Enter data'!H$9/H235^0.5</f>
        <v>10.501304636243502</v>
      </c>
      <c r="M235" s="20">
        <f aca="true" t="shared" si="32" ref="M235:N254">L235/2</f>
        <v>5.250652318121751</v>
      </c>
      <c r="N235" s="20">
        <f t="shared" si="32"/>
        <v>2.6253261590608754</v>
      </c>
    </row>
    <row r="236" spans="1:14" ht="12.75">
      <c r="A236" s="18">
        <f>'Enter data'!C$6</f>
        <v>12.85</v>
      </c>
      <c r="B236" s="19">
        <f>B235/F$11</f>
        <v>0.04720630412635818</v>
      </c>
      <c r="C236" s="18">
        <f>'Enter data'!C$10</f>
        <v>0.1</v>
      </c>
      <c r="D236" s="18">
        <v>10</v>
      </c>
      <c r="E236" s="20">
        <f t="shared" si="24"/>
        <v>0.4720630412635818</v>
      </c>
      <c r="F236" s="3">
        <f t="shared" si="25"/>
        <v>8.143763762727286</v>
      </c>
      <c r="G236" s="3">
        <f t="shared" si="26"/>
        <v>8.077707731248518</v>
      </c>
      <c r="H236" s="21">
        <f t="shared" si="27"/>
        <v>8.143763762727286</v>
      </c>
      <c r="I236" s="13">
        <f t="shared" si="28"/>
        <v>59.648795401068405</v>
      </c>
      <c r="J236" s="4">
        <f t="shared" si="29"/>
        <v>57.70141562358563</v>
      </c>
      <c r="K236" s="21">
        <f t="shared" si="30"/>
        <v>59.648795401068405</v>
      </c>
      <c r="L236" s="20">
        <f>299.79/D236*'Enter data'!H$9/H236^0.5</f>
        <v>10.505205651243088</v>
      </c>
      <c r="M236" s="20">
        <f t="shared" si="32"/>
        <v>5.252602825621544</v>
      </c>
      <c r="N236" s="20">
        <f t="shared" si="32"/>
        <v>2.626301412810772</v>
      </c>
    </row>
    <row r="237" spans="1:14" ht="12.75">
      <c r="A237" s="18">
        <f>'Enter data'!C$6</f>
        <v>12.85</v>
      </c>
      <c r="B237" s="19">
        <f>B236/F$11</f>
        <v>0.04655860935229503</v>
      </c>
      <c r="C237" s="18">
        <f>'Enter data'!C$10</f>
        <v>0.1</v>
      </c>
      <c r="D237" s="18">
        <v>10</v>
      </c>
      <c r="E237" s="20">
        <f t="shared" si="24"/>
        <v>0.4655860935229503</v>
      </c>
      <c r="F237" s="3">
        <f t="shared" si="25"/>
        <v>8.137756691439737</v>
      </c>
      <c r="G237" s="3">
        <f t="shared" si="26"/>
        <v>8.07006991248539</v>
      </c>
      <c r="H237" s="21">
        <f t="shared" si="27"/>
        <v>8.137756691439737</v>
      </c>
      <c r="I237" s="13">
        <f t="shared" si="28"/>
        <v>59.95742249685755</v>
      </c>
      <c r="J237" s="4">
        <f t="shared" si="29"/>
        <v>57.94892133829117</v>
      </c>
      <c r="K237" s="21">
        <f t="shared" si="30"/>
        <v>59.95742249685755</v>
      </c>
      <c r="L237" s="20">
        <f>299.79/D237*'Enter data'!H$9/H237^0.5</f>
        <v>10.509082264923633</v>
      </c>
      <c r="M237" s="20">
        <f t="shared" si="32"/>
        <v>5.254541132461816</v>
      </c>
      <c r="N237" s="20">
        <f t="shared" si="32"/>
        <v>2.627270566230908</v>
      </c>
    </row>
    <row r="238" spans="1:14" ht="12.75">
      <c r="A238" s="18">
        <f>'Enter data'!C$6</f>
        <v>12.85</v>
      </c>
      <c r="B238" s="19">
        <f>B237/F$11</f>
        <v>0.045919801283686</v>
      </c>
      <c r="C238" s="18">
        <f>'Enter data'!C$10</f>
        <v>0.1</v>
      </c>
      <c r="D238" s="18">
        <v>10</v>
      </c>
      <c r="E238" s="20">
        <f t="shared" si="24"/>
        <v>0.45919801283686</v>
      </c>
      <c r="F238" s="3">
        <f t="shared" si="25"/>
        <v>8.131793427732289</v>
      </c>
      <c r="G238" s="3">
        <f t="shared" si="26"/>
        <v>8.062478798663545</v>
      </c>
      <c r="H238" s="21">
        <f t="shared" si="27"/>
        <v>8.131793427732289</v>
      </c>
      <c r="I238" s="13">
        <f t="shared" si="28"/>
        <v>60.26623069965561</v>
      </c>
      <c r="J238" s="4">
        <f t="shared" si="29"/>
        <v>58.19532731629684</v>
      </c>
      <c r="K238" s="21">
        <f t="shared" si="30"/>
        <v>60.26623069965561</v>
      </c>
      <c r="L238" s="20">
        <f>299.79/D238*'Enter data'!H$9/H238^0.5</f>
        <v>10.51293485565431</v>
      </c>
      <c r="M238" s="20">
        <f t="shared" si="32"/>
        <v>5.256467427827155</v>
      </c>
      <c r="N238" s="20">
        <f t="shared" si="32"/>
        <v>2.6282337139135774</v>
      </c>
    </row>
    <row r="239" spans="1:14" ht="12.75">
      <c r="A239" s="18">
        <f>'Enter data'!C$6</f>
        <v>12.85</v>
      </c>
      <c r="B239" s="19">
        <f>B238/F$11</f>
        <v>0.045289757990361224</v>
      </c>
      <c r="C239" s="18">
        <f>'Enter data'!C$10</f>
        <v>0.1</v>
      </c>
      <c r="D239" s="18">
        <v>10</v>
      </c>
      <c r="E239" s="20">
        <f t="shared" si="24"/>
        <v>0.45289757990361224</v>
      </c>
      <c r="F239" s="3">
        <f t="shared" si="25"/>
        <v>8.125873272119117</v>
      </c>
      <c r="G239" s="3">
        <f t="shared" si="26"/>
        <v>8.054934181355266</v>
      </c>
      <c r="H239" s="21">
        <f t="shared" si="27"/>
        <v>8.125873272119117</v>
      </c>
      <c r="I239" s="13">
        <f t="shared" si="28"/>
        <v>60.57521738664649</v>
      </c>
      <c r="J239" s="4">
        <f t="shared" si="29"/>
        <v>58.44062026465917</v>
      </c>
      <c r="K239" s="21">
        <f t="shared" si="30"/>
        <v>60.57521738664649</v>
      </c>
      <c r="L239" s="20">
        <f>299.79/D239*'Enter data'!H$9/H239^0.5</f>
        <v>10.516763790485763</v>
      </c>
      <c r="M239" s="20">
        <f t="shared" si="32"/>
        <v>5.258381895242882</v>
      </c>
      <c r="N239" s="20">
        <f t="shared" si="32"/>
        <v>2.629190947621441</v>
      </c>
    </row>
    <row r="240" spans="1:14" ht="12.75">
      <c r="A240" s="18">
        <f>'Enter data'!C$6</f>
        <v>12.85</v>
      </c>
      <c r="B240" s="19">
        <f>B239/F$11</f>
        <v>0.04466835921509547</v>
      </c>
      <c r="C240" s="18">
        <f>'Enter data'!C$10</f>
        <v>0.1</v>
      </c>
      <c r="D240" s="18">
        <v>10</v>
      </c>
      <c r="E240" s="20">
        <f t="shared" si="24"/>
        <v>0.44668359215095466</v>
      </c>
      <c r="F240" s="3">
        <f t="shared" si="25"/>
        <v>8.119995545671188</v>
      </c>
      <c r="G240" s="3">
        <f t="shared" si="26"/>
        <v>8.047435851485979</v>
      </c>
      <c r="H240" s="21">
        <f t="shared" si="27"/>
        <v>8.119995545671188</v>
      </c>
      <c r="I240" s="13">
        <f t="shared" si="28"/>
        <v>60.88437998258804</v>
      </c>
      <c r="J240" s="4">
        <f t="shared" si="29"/>
        <v>58.68478720396441</v>
      </c>
      <c r="K240" s="21">
        <f t="shared" si="30"/>
        <v>60.88437998258804</v>
      </c>
      <c r="L240" s="20">
        <f>299.79/D240*'Enter data'!H$9/H240^0.5</f>
        <v>10.520569425483519</v>
      </c>
      <c r="M240" s="20">
        <f t="shared" si="32"/>
        <v>5.260284712741759</v>
      </c>
      <c r="N240" s="20">
        <f t="shared" si="32"/>
        <v>2.6301423563708797</v>
      </c>
    </row>
    <row r="241" spans="1:14" ht="12.75">
      <c r="A241" s="18">
        <f>'Enter data'!C$6</f>
        <v>12.85</v>
      </c>
      <c r="B241" s="19">
        <f>B240/F$11</f>
        <v>0.044055486350654496</v>
      </c>
      <c r="C241" s="18">
        <f>'Enter data'!C$10</f>
        <v>0.1</v>
      </c>
      <c r="D241" s="18">
        <v>10</v>
      </c>
      <c r="E241" s="20">
        <f t="shared" si="24"/>
        <v>0.44055486350654494</v>
      </c>
      <c r="F241" s="3">
        <f t="shared" si="25"/>
        <v>8.114159589370736</v>
      </c>
      <c r="G241" s="3">
        <f t="shared" si="26"/>
        <v>8.03998359937389</v>
      </c>
      <c r="H241" s="21">
        <f t="shared" si="27"/>
        <v>8.114159589370736</v>
      </c>
      <c r="I241" s="13">
        <f t="shared" si="28"/>
        <v>61.19371595845509</v>
      </c>
      <c r="J241" s="4">
        <f t="shared" si="29"/>
        <v>58.92781546980813</v>
      </c>
      <c r="K241" s="21">
        <f t="shared" si="30"/>
        <v>61.19371595845509</v>
      </c>
      <c r="L241" s="20">
        <f>299.79/D241*'Enter data'!H$9/H241^0.5</f>
        <v>10.524352106052687</v>
      </c>
      <c r="M241" s="20">
        <f t="shared" si="32"/>
        <v>5.2621760530263435</v>
      </c>
      <c r="N241" s="20">
        <f t="shared" si="32"/>
        <v>2.6310880265131718</v>
      </c>
    </row>
    <row r="242" spans="1:14" ht="12.75">
      <c r="A242" s="18">
        <f>'Enter data'!C$6</f>
        <v>12.85</v>
      </c>
      <c r="B242" s="19">
        <f>B241/F$11</f>
        <v>0.04345102241715633</v>
      </c>
      <c r="C242" s="18">
        <f>'Enter data'!C$10</f>
        <v>0.1</v>
      </c>
      <c r="D242" s="18">
        <v>10</v>
      </c>
      <c r="E242" s="20">
        <f t="shared" si="24"/>
        <v>0.43451022417156326</v>
      </c>
      <c r="F242" s="3">
        <f t="shared" si="25"/>
        <v>8.108364763485138</v>
      </c>
      <c r="G242" s="3">
        <f t="shared" si="26"/>
        <v>8.032577214768878</v>
      </c>
      <c r="H242" s="21">
        <f t="shared" si="27"/>
        <v>8.108364763485138</v>
      </c>
      <c r="I242" s="13">
        <f t="shared" si="28"/>
        <v>61.503222830124244</v>
      </c>
      <c r="J242" s="4">
        <f t="shared" si="29"/>
        <v>59.169692714097586</v>
      </c>
      <c r="K242" s="21">
        <f t="shared" si="30"/>
        <v>61.503222830124244</v>
      </c>
      <c r="L242" s="20">
        <f>299.79/D242*'Enter data'!H$9/H242^0.5</f>
        <v>10.528112167254159</v>
      </c>
      <c r="M242" s="20">
        <f t="shared" si="32"/>
        <v>5.2640560836270796</v>
      </c>
      <c r="N242" s="20">
        <f t="shared" si="32"/>
        <v>2.6320280418135398</v>
      </c>
    </row>
    <row r="243" spans="1:14" ht="12.75">
      <c r="A243" s="18">
        <f>'Enter data'!C$6</f>
        <v>12.85</v>
      </c>
      <c r="B243" s="19">
        <f>B242/F$11</f>
        <v>0.04285485203974314</v>
      </c>
      <c r="C243" s="18">
        <f>'Enter data'!C$10</f>
        <v>0.1</v>
      </c>
      <c r="D243" s="18">
        <v>10</v>
      </c>
      <c r="E243" s="20">
        <f t="shared" si="24"/>
        <v>0.42854852039743135</v>
      </c>
      <c r="F243" s="3">
        <f t="shared" si="25"/>
        <v>8.102610446959579</v>
      </c>
      <c r="G243" s="3">
        <f t="shared" si="26"/>
        <v>8.025216486890608</v>
      </c>
      <c r="H243" s="21">
        <f t="shared" si="27"/>
        <v>8.102610446959579</v>
      </c>
      <c r="I243" s="13">
        <f t="shared" si="28"/>
        <v>61.81289815709903</v>
      </c>
      <c r="J243" s="4">
        <f t="shared" si="29"/>
        <v>59.410406906178295</v>
      </c>
      <c r="K243" s="21">
        <f t="shared" si="30"/>
        <v>61.81289815709903</v>
      </c>
      <c r="L243" s="20">
        <f>299.79/D243*'Enter data'!H$9/H243^0.5</f>
        <v>10.531849934112465</v>
      </c>
      <c r="M243" s="20">
        <f t="shared" si="32"/>
        <v>5.2659249670562325</v>
      </c>
      <c r="N243" s="20">
        <f t="shared" si="32"/>
        <v>2.6329624835281162</v>
      </c>
    </row>
    <row r="244" spans="1:14" ht="12.75">
      <c r="A244" s="18">
        <f>'Enter data'!C$6</f>
        <v>12.85</v>
      </c>
      <c r="B244" s="19">
        <f>B243/F$11</f>
        <v>0.04226686142655949</v>
      </c>
      <c r="C244" s="18">
        <f>'Enter data'!C$10</f>
        <v>0.1</v>
      </c>
      <c r="D244" s="18">
        <v>10</v>
      </c>
      <c r="E244" s="20">
        <f t="shared" si="24"/>
        <v>0.4226686142655949</v>
      </c>
      <c r="F244" s="3">
        <f t="shared" si="25"/>
        <v>8.096896036828024</v>
      </c>
      <c r="G244" s="3">
        <f t="shared" si="26"/>
        <v>8.017901204465925</v>
      </c>
      <c r="H244" s="21">
        <f t="shared" si="27"/>
        <v>8.096896036828024</v>
      </c>
      <c r="I244" s="13">
        <f t="shared" si="28"/>
        <v>62.12273954127462</v>
      </c>
      <c r="J244" s="4">
        <f t="shared" si="29"/>
        <v>59.64994633378603</v>
      </c>
      <c r="K244" s="21">
        <f t="shared" si="30"/>
        <v>62.12273954127462</v>
      </c>
      <c r="L244" s="20">
        <f>299.79/D244*'Enter data'!H$9/H244^0.5</f>
        <v>10.535565721915509</v>
      </c>
      <c r="M244" s="20">
        <f t="shared" si="32"/>
        <v>5.267782860957754</v>
      </c>
      <c r="N244" s="20">
        <f t="shared" si="32"/>
        <v>2.633891430478877</v>
      </c>
    </row>
    <row r="245" spans="1:14" ht="12.75">
      <c r="A245" s="18">
        <f>'Enter data'!C$6</f>
        <v>12.85</v>
      </c>
      <c r="B245" s="19">
        <f>B244/F$11</f>
        <v>0.04168693834703274</v>
      </c>
      <c r="C245" s="18">
        <f>'Enter data'!C$10</f>
        <v>0.1</v>
      </c>
      <c r="D245" s="18">
        <v>10</v>
      </c>
      <c r="E245" s="20">
        <f t="shared" si="24"/>
        <v>0.4168693834703274</v>
      </c>
      <c r="F245" s="3">
        <f t="shared" si="25"/>
        <v>8.091220947641906</v>
      </c>
      <c r="G245" s="3">
        <f t="shared" si="26"/>
        <v>8.010631155765482</v>
      </c>
      <c r="H245" s="21">
        <f t="shared" si="27"/>
        <v>8.091220947641906</v>
      </c>
      <c r="I245" s="13">
        <f t="shared" si="28"/>
        <v>62.432744625740895</v>
      </c>
      <c r="J245" s="4">
        <f t="shared" si="29"/>
        <v>59.888299603826</v>
      </c>
      <c r="K245" s="21">
        <f t="shared" si="30"/>
        <v>62.432744625740895</v>
      </c>
      <c r="L245" s="20">
        <f>299.79/D245*'Enter data'!H$9/H245^0.5</f>
        <v>10.539259836506336</v>
      </c>
      <c r="M245" s="20">
        <f t="shared" si="32"/>
        <v>5.269629918253168</v>
      </c>
      <c r="N245" s="20">
        <f t="shared" si="32"/>
        <v>2.634814959126584</v>
      </c>
    </row>
    <row r="246" spans="1:14" ht="12.75">
      <c r="A246" s="18">
        <f>'Enter data'!C$6</f>
        <v>12.85</v>
      </c>
      <c r="B246" s="19">
        <f>B245/F$11</f>
        <v>0.04111497211045143</v>
      </c>
      <c r="C246" s="18">
        <f>'Enter data'!C$10</f>
        <v>0.1</v>
      </c>
      <c r="D246" s="18">
        <v>10</v>
      </c>
      <c r="E246" s="20">
        <f t="shared" si="24"/>
        <v>0.4111497211045143</v>
      </c>
      <c r="F246" s="3">
        <f t="shared" si="25"/>
        <v>8.085584610916065</v>
      </c>
      <c r="G246" s="3">
        <f t="shared" si="26"/>
        <v>8.00340612863966</v>
      </c>
      <c r="H246" s="21">
        <f t="shared" si="27"/>
        <v>8.085584610916065</v>
      </c>
      <c r="I246" s="13">
        <f t="shared" si="28"/>
        <v>62.74291109362298</v>
      </c>
      <c r="J246" s="4">
        <f t="shared" si="29"/>
        <v>60.12545564298064</v>
      </c>
      <c r="K246" s="21">
        <f t="shared" si="30"/>
        <v>62.74291109362298</v>
      </c>
      <c r="L246" s="20">
        <f>299.79/D246*'Enter data'!H$9/H246^0.5</f>
        <v>10.542932574567134</v>
      </c>
      <c r="M246" s="20">
        <f t="shared" si="32"/>
        <v>5.271466287283567</v>
      </c>
      <c r="N246" s="20">
        <f t="shared" si="32"/>
        <v>2.6357331436417835</v>
      </c>
    </row>
    <row r="247" spans="1:14" ht="12.75">
      <c r="A247" s="18">
        <f>'Enter data'!C$6</f>
        <v>12.85</v>
      </c>
      <c r="B247" s="19">
        <f>B246/F$11</f>
        <v>0.040550853544837596</v>
      </c>
      <c r="C247" s="18">
        <f>'Enter data'!C$10</f>
        <v>0.1</v>
      </c>
      <c r="D247" s="18">
        <v>10</v>
      </c>
      <c r="E247" s="20">
        <f t="shared" si="24"/>
        <v>0.40550853544837595</v>
      </c>
      <c r="F247" s="3">
        <f t="shared" si="25"/>
        <v>8.079986474591403</v>
      </c>
      <c r="G247" s="3">
        <f t="shared" si="26"/>
        <v>7.996225910553741</v>
      </c>
      <c r="H247" s="21">
        <f t="shared" si="27"/>
        <v>8.079986474591403</v>
      </c>
      <c r="I247" s="13">
        <f t="shared" si="28"/>
        <v>63.053236666958156</v>
      </c>
      <c r="J247" s="4">
        <f t="shared" si="29"/>
        <v>60.36140369814818</v>
      </c>
      <c r="K247" s="21">
        <f t="shared" si="30"/>
        <v>63.053236666958156</v>
      </c>
      <c r="L247" s="20">
        <f>299.79/D247*'Enter data'!H$9/H247^0.5</f>
        <v>10.54658422389564</v>
      </c>
      <c r="M247" s="20">
        <f t="shared" si="32"/>
        <v>5.27329211194782</v>
      </c>
      <c r="N247" s="20">
        <f t="shared" si="32"/>
        <v>2.63664605597391</v>
      </c>
    </row>
    <row r="248" spans="1:14" ht="12.75">
      <c r="A248" s="18">
        <f>'Enter data'!C$6</f>
        <v>12.85</v>
      </c>
      <c r="B248" s="19">
        <f>B247/F$11</f>
        <v>0.03999447497610897</v>
      </c>
      <c r="C248" s="18">
        <f>'Enter data'!C$10</f>
        <v>0.1</v>
      </c>
      <c r="D248" s="18">
        <v>10</v>
      </c>
      <c r="E248" s="20">
        <f t="shared" si="24"/>
        <v>0.3999447497610896</v>
      </c>
      <c r="F248" s="3">
        <f t="shared" si="25"/>
        <v>8.074426002513801</v>
      </c>
      <c r="G248" s="3">
        <f t="shared" si="26"/>
        <v>7.989090288622393</v>
      </c>
      <c r="H248" s="21">
        <f t="shared" si="27"/>
        <v>8.074426002513801</v>
      </c>
      <c r="I248" s="13">
        <f t="shared" si="28"/>
        <v>63.36371910560804</v>
      </c>
      <c r="J248" s="4">
        <f t="shared" si="29"/>
        <v>60.596133336713535</v>
      </c>
      <c r="K248" s="21">
        <f t="shared" si="30"/>
        <v>63.36371910560804</v>
      </c>
      <c r="L248" s="20">
        <f>299.79/D248*'Enter data'!H$9/H248^0.5</f>
        <v>10.550215063674129</v>
      </c>
      <c r="M248" s="20">
        <f t="shared" si="32"/>
        <v>5.275107531837064</v>
      </c>
      <c r="N248" s="20">
        <f t="shared" si="32"/>
        <v>2.637553765918532</v>
      </c>
    </row>
    <row r="249" spans="1:14" ht="12.75">
      <c r="A249" s="18">
        <f>'Enter data'!C$6</f>
        <v>12.85</v>
      </c>
      <c r="B249" s="19">
        <f>B248/F$11</f>
        <v>0.03944573020752707</v>
      </c>
      <c r="C249" s="18">
        <f>'Enter data'!C$10</f>
        <v>0.1</v>
      </c>
      <c r="D249" s="18">
        <v>10</v>
      </c>
      <c r="E249" s="20">
        <f t="shared" si="24"/>
        <v>0.3944573020752707</v>
      </c>
      <c r="F249" s="3">
        <f t="shared" si="25"/>
        <v>8.068902673928793</v>
      </c>
      <c r="G249" s="3">
        <f t="shared" si="26"/>
        <v>7.981999049643433</v>
      </c>
      <c r="H249" s="21">
        <f t="shared" si="27"/>
        <v>8.068902673928793</v>
      </c>
      <c r="I249" s="13">
        <f t="shared" si="28"/>
        <v>63.674356206205296</v>
      </c>
      <c r="J249" s="4">
        <f t="shared" si="29"/>
        <v>60.82963444665405</v>
      </c>
      <c r="K249" s="21">
        <f t="shared" si="30"/>
        <v>63.674356206205296</v>
      </c>
      <c r="L249" s="20">
        <f>299.79/D249*'Enter data'!H$9/H249^0.5</f>
        <v>10.553825364731146</v>
      </c>
      <c r="M249" s="20">
        <f t="shared" si="32"/>
        <v>5.276912682365573</v>
      </c>
      <c r="N249" s="20">
        <f t="shared" si="32"/>
        <v>2.6384563411827866</v>
      </c>
    </row>
    <row r="250" spans="1:14" ht="12.75">
      <c r="A250" s="18">
        <f>'Enter data'!C$6</f>
        <v>12.85</v>
      </c>
      <c r="B250" s="19">
        <f>B249/F$11</f>
        <v>0.0389045144994273</v>
      </c>
      <c r="C250" s="18">
        <f>'Enter data'!C$10</f>
        <v>0.1</v>
      </c>
      <c r="D250" s="18">
        <v>10</v>
      </c>
      <c r="E250" s="20">
        <f t="shared" si="24"/>
        <v>0.38904514499427295</v>
      </c>
      <c r="F250" s="3">
        <f t="shared" si="25"/>
        <v>8.063415982991561</v>
      </c>
      <c r="G250" s="3">
        <f t="shared" si="26"/>
        <v>7.974951980130911</v>
      </c>
      <c r="H250" s="21">
        <f t="shared" si="27"/>
        <v>8.063415982991561</v>
      </c>
      <c r="I250" s="13">
        <f t="shared" si="28"/>
        <v>63.98514580113386</v>
      </c>
      <c r="J250" s="4">
        <f t="shared" si="29"/>
        <v>61.06189723648217</v>
      </c>
      <c r="K250" s="21">
        <f t="shared" si="30"/>
        <v>63.98514580113386</v>
      </c>
      <c r="L250" s="20">
        <f>299.79/D250*'Enter data'!H$9/H250^0.5</f>
        <v>10.557415389796187</v>
      </c>
      <c r="M250" s="20">
        <f t="shared" si="32"/>
        <v>5.2787076948980935</v>
      </c>
      <c r="N250" s="20">
        <f t="shared" si="32"/>
        <v>2.6393538474490468</v>
      </c>
    </row>
    <row r="251" spans="1:14" ht="12.75">
      <c r="A251" s="18">
        <f>'Enter data'!C$6</f>
        <v>12.85</v>
      </c>
      <c r="B251" s="19">
        <f>B250/F$11</f>
        <v>0.038370724549227124</v>
      </c>
      <c r="C251" s="18">
        <f>'Enter data'!C$10</f>
        <v>0.1</v>
      </c>
      <c r="D251" s="18">
        <v>10</v>
      </c>
      <c r="E251" s="20">
        <f t="shared" si="24"/>
        <v>0.3837072454922712</v>
      </c>
      <c r="F251" s="3">
        <f t="shared" si="25"/>
        <v>8.057965438291804</v>
      </c>
      <c r="G251" s="3">
        <f t="shared" si="26"/>
        <v>7.967948866347487</v>
      </c>
      <c r="H251" s="21">
        <f t="shared" si="27"/>
        <v>8.057965438291804</v>
      </c>
      <c r="I251" s="13">
        <f t="shared" si="28"/>
        <v>64.29608575754153</v>
      </c>
      <c r="J251" s="4">
        <f t="shared" si="29"/>
        <v>61.292912235027075</v>
      </c>
      <c r="K251" s="21">
        <f t="shared" si="30"/>
        <v>64.29608575754153</v>
      </c>
      <c r="L251" s="20">
        <f>299.79/D251*'Enter data'!H$9/H251^0.5</f>
        <v>10.560985393747448</v>
      </c>
      <c r="M251" s="20">
        <f t="shared" si="32"/>
        <v>5.280492696873724</v>
      </c>
      <c r="N251" s="20">
        <f t="shared" si="32"/>
        <v>2.640246348436862</v>
      </c>
    </row>
    <row r="252" spans="1:14" ht="12.75">
      <c r="A252" s="18">
        <f>'Enter data'!C$6</f>
        <v>12.85</v>
      </c>
      <c r="B252" s="19">
        <f>B251/F$11</f>
        <v>0.03784425847170859</v>
      </c>
      <c r="C252" s="18">
        <f>'Enter data'!C$10</f>
        <v>0.1</v>
      </c>
      <c r="D252" s="18">
        <v>10</v>
      </c>
      <c r="E252" s="20">
        <f t="shared" si="24"/>
        <v>0.37844258471708586</v>
      </c>
      <c r="F252" s="3">
        <f t="shared" si="25"/>
        <v>8.052550562393037</v>
      </c>
      <c r="G252" s="3">
        <f t="shared" si="26"/>
        <v>7.960989494336154</v>
      </c>
      <c r="H252" s="21">
        <f t="shared" si="27"/>
        <v>8.052550562393037</v>
      </c>
      <c r="I252" s="13">
        <f t="shared" si="28"/>
        <v>64.60717397638425</v>
      </c>
      <c r="J252" s="4">
        <f t="shared" si="29"/>
        <v>61.52267029105845</v>
      </c>
      <c r="K252" s="21">
        <f t="shared" si="30"/>
        <v>64.60717397638425</v>
      </c>
      <c r="L252" s="20">
        <f>299.79/D252*'Enter data'!H$9/H252^0.5</f>
        <v>10.56453562385283</v>
      </c>
      <c r="M252" s="20">
        <f t="shared" si="32"/>
        <v>5.282267811926415</v>
      </c>
      <c r="N252" s="20">
        <f t="shared" si="32"/>
        <v>2.6411339059632075</v>
      </c>
    </row>
    <row r="253" spans="1:14" ht="12.75">
      <c r="A253" s="18">
        <f>'Enter data'!C$6</f>
        <v>12.85</v>
      </c>
      <c r="B253" s="19">
        <f>B252/F$11</f>
        <v>0.03732501577957132</v>
      </c>
      <c r="C253" s="18">
        <f>'Enter data'!C$10</f>
        <v>0.1</v>
      </c>
      <c r="D253" s="18">
        <v>10</v>
      </c>
      <c r="E253" s="20">
        <f t="shared" si="24"/>
        <v>0.3732501577957132</v>
      </c>
      <c r="F253" s="3">
        <f t="shared" si="25"/>
        <v>8.047170891385907</v>
      </c>
      <c r="G253" s="3">
        <f t="shared" si="26"/>
        <v>7.9540736499512725</v>
      </c>
      <c r="H253" s="21">
        <f t="shared" si="27"/>
        <v>8.047170891385907</v>
      </c>
      <c r="I253" s="13">
        <f t="shared" si="28"/>
        <v>64.91840839150125</v>
      </c>
      <c r="J253" s="4">
        <f t="shared" si="29"/>
        <v>61.7511625727543</v>
      </c>
      <c r="K253" s="21">
        <f t="shared" si="30"/>
        <v>64.91840839150125</v>
      </c>
      <c r="L253" s="20">
        <f>299.79/D253*'Enter data'!H$9/H253^0.5</f>
        <v>10.568066320004387</v>
      </c>
      <c r="M253" s="20">
        <f t="shared" si="32"/>
        <v>5.284033160002194</v>
      </c>
      <c r="N253" s="20">
        <f t="shared" si="32"/>
        <v>2.642016580001097</v>
      </c>
    </row>
    <row r="254" spans="1:14" ht="12.75">
      <c r="A254" s="18">
        <f>'Enter data'!C$6</f>
        <v>12.85</v>
      </c>
      <c r="B254" s="19">
        <f>B253/F$11</f>
        <v>0.03681289736425241</v>
      </c>
      <c r="C254" s="18">
        <f>'Enter data'!C$10</f>
        <v>0.1</v>
      </c>
      <c r="D254" s="18">
        <v>10</v>
      </c>
      <c r="E254" s="20">
        <f t="shared" si="24"/>
        <v>0.36812897364252406</v>
      </c>
      <c r="F254" s="3">
        <f t="shared" si="25"/>
        <v>8.041825974455126</v>
      </c>
      <c r="G254" s="3">
        <f t="shared" si="26"/>
        <v>7.947201118888964</v>
      </c>
      <c r="H254" s="21">
        <f t="shared" si="27"/>
        <v>8.041825974455126</v>
      </c>
      <c r="I254" s="13">
        <f t="shared" si="28"/>
        <v>65.22978696871975</v>
      </c>
      <c r="J254" s="4">
        <f t="shared" si="29"/>
        <v>61.97838056701572</v>
      </c>
      <c r="K254" s="21">
        <f t="shared" si="30"/>
        <v>65.22978696871975</v>
      </c>
      <c r="L254" s="20">
        <f>299.79/D254*'Enter data'!H$9/H254^0.5</f>
        <v>10.571577714946306</v>
      </c>
      <c r="M254" s="20">
        <f t="shared" si="32"/>
        <v>5.285788857473153</v>
      </c>
      <c r="N254" s="20">
        <f t="shared" si="32"/>
        <v>2.6428944287365765</v>
      </c>
    </row>
    <row r="255" spans="1:14" ht="12.75">
      <c r="A255" s="18">
        <f>'Enter data'!C$6</f>
        <v>12.85</v>
      </c>
      <c r="B255" s="19">
        <f>B254/F$11</f>
        <v>0.03630780547700941</v>
      </c>
      <c r="C255" s="18">
        <f>'Enter data'!C$10</f>
        <v>0.1</v>
      </c>
      <c r="D255" s="18">
        <v>10</v>
      </c>
      <c r="E255" s="20">
        <f t="shared" si="24"/>
        <v>0.3630780547700941</v>
      </c>
      <c r="F255" s="3">
        <f t="shared" si="25"/>
        <v>8.036515373459595</v>
      </c>
      <c r="G255" s="3">
        <f t="shared" si="26"/>
        <v>7.940371686716835</v>
      </c>
      <c r="H255" s="21">
        <f t="shared" si="27"/>
        <v>8.036515373459595</v>
      </c>
      <c r="I255" s="13">
        <f t="shared" si="28"/>
        <v>65.54130770498888</v>
      </c>
      <c r="J255" s="4">
        <f t="shared" si="29"/>
        <v>62.20431607863174</v>
      </c>
      <c r="K255" s="21">
        <f t="shared" si="30"/>
        <v>65.54130770498888</v>
      </c>
      <c r="L255" s="20">
        <f>299.79/D255*'Enter data'!H$9/H255^0.5</f>
        <v>10.575070034496662</v>
      </c>
      <c r="M255" s="20">
        <f aca="true" t="shared" si="33" ref="M255:N274">L255/2</f>
        <v>5.287535017248331</v>
      </c>
      <c r="N255" s="20">
        <f t="shared" si="33"/>
        <v>2.6437675086241654</v>
      </c>
    </row>
    <row r="256" spans="1:14" ht="12.75">
      <c r="A256" s="18">
        <f>'Enter data'!C$6</f>
        <v>12.85</v>
      </c>
      <c r="B256" s="19">
        <f>B255/F$11</f>
        <v>0.035809643710262885</v>
      </c>
      <c r="C256" s="18">
        <f>'Enter data'!C$10</f>
        <v>0.1</v>
      </c>
      <c r="D256" s="18">
        <v>10</v>
      </c>
      <c r="E256" s="20">
        <f t="shared" si="24"/>
        <v>0.35809643710262884</v>
      </c>
      <c r="F256" s="3">
        <f t="shared" si="25"/>
        <v>8.031238662525377</v>
      </c>
      <c r="G256" s="3">
        <f t="shared" si="26"/>
        <v>7.9335851389030765</v>
      </c>
      <c r="H256" s="21">
        <f t="shared" si="27"/>
        <v>8.031238662525377</v>
      </c>
      <c r="I256" s="13">
        <f t="shared" si="28"/>
        <v>65.85296862754161</v>
      </c>
      <c r="J256" s="4">
        <f t="shared" si="29"/>
        <v>62.42896122929662</v>
      </c>
      <c r="K256" s="21">
        <f t="shared" si="30"/>
        <v>65.85296862754161</v>
      </c>
      <c r="L256" s="20">
        <f>299.79/D256*'Enter data'!H$9/H256^0.5</f>
        <v>10.578543497763011</v>
      </c>
      <c r="M256" s="20">
        <f t="shared" si="33"/>
        <v>5.2892717488815055</v>
      </c>
      <c r="N256" s="20">
        <f t="shared" si="33"/>
        <v>2.6446358744407528</v>
      </c>
    </row>
    <row r="257" spans="1:14" ht="12.75">
      <c r="A257" s="18">
        <f>'Enter data'!C$6</f>
        <v>12.85</v>
      </c>
      <c r="B257" s="19">
        <f>B256/F$11</f>
        <v>0.035318316979194984</v>
      </c>
      <c r="C257" s="18">
        <f>'Enter data'!C$10</f>
        <v>0.1</v>
      </c>
      <c r="D257" s="18">
        <v>10</v>
      </c>
      <c r="E257" s="20">
        <f t="shared" si="24"/>
        <v>0.3531831697919498</v>
      </c>
      <c r="F257" s="3">
        <f t="shared" si="25"/>
        <v>8.025995427651093</v>
      </c>
      <c r="G257" s="3">
        <f t="shared" si="26"/>
        <v>7.92684126084492</v>
      </c>
      <c r="H257" s="21">
        <f t="shared" si="27"/>
        <v>8.025995427651093</v>
      </c>
      <c r="I257" s="13">
        <f t="shared" si="28"/>
        <v>66.1647677930841</v>
      </c>
      <c r="J257" s="4">
        <f t="shared" si="29"/>
        <v>62.65230845648274</v>
      </c>
      <c r="K257" s="21">
        <f t="shared" si="30"/>
        <v>66.1647677930841</v>
      </c>
      <c r="L257" s="20">
        <f>299.79/D257*'Enter data'!H$9/H257^0.5</f>
        <v>10.581998317352058</v>
      </c>
      <c r="M257" s="20">
        <f t="shared" si="33"/>
        <v>5.290999158676029</v>
      </c>
      <c r="N257" s="20">
        <f t="shared" si="33"/>
        <v>2.6454995793380145</v>
      </c>
    </row>
    <row r="258" spans="1:14" ht="12.75">
      <c r="A258" s="18">
        <f>'Enter data'!C$6</f>
        <v>12.85</v>
      </c>
      <c r="B258" s="19">
        <f>B257/F$11</f>
        <v>0.034833731503600474</v>
      </c>
      <c r="C258" s="18">
        <f>'Enter data'!C$10</f>
        <v>0.1</v>
      </c>
      <c r="D258" s="18">
        <v>10</v>
      </c>
      <c r="E258" s="20">
        <f t="shared" si="24"/>
        <v>0.34833731503600474</v>
      </c>
      <c r="F258" s="3">
        <f t="shared" si="25"/>
        <v>8.020785266325428</v>
      </c>
      <c r="G258" s="3">
        <f t="shared" si="26"/>
        <v>7.920139837896476</v>
      </c>
      <c r="H258" s="21">
        <f t="shared" si="27"/>
        <v>8.020785266325428</v>
      </c>
      <c r="I258" s="13">
        <f t="shared" si="28"/>
        <v>66.47670328701145</v>
      </c>
      <c r="J258" s="4">
        <f t="shared" si="29"/>
        <v>62.87435051217259</v>
      </c>
      <c r="K258" s="21">
        <f t="shared" si="30"/>
        <v>66.47670328701145</v>
      </c>
      <c r="L258" s="20">
        <f>299.79/D258*'Enter data'!H$9/H258^0.5</f>
        <v>10.585434699573458</v>
      </c>
      <c r="M258" s="20">
        <f t="shared" si="33"/>
        <v>5.292717349786729</v>
      </c>
      <c r="N258" s="20">
        <f t="shared" si="33"/>
        <v>2.6463586748933645</v>
      </c>
    </row>
    <row r="259" spans="1:14" ht="12.75">
      <c r="A259" s="18">
        <f>'Enter data'!C$6</f>
        <v>12.85</v>
      </c>
      <c r="B259" s="19">
        <f>B258/F$11</f>
        <v>0.034355794789986766</v>
      </c>
      <c r="C259" s="18">
        <f>'Enter data'!C$10</f>
        <v>0.1</v>
      </c>
      <c r="D259" s="18">
        <v>10</v>
      </c>
      <c r="E259" s="20">
        <f t="shared" si="24"/>
        <v>0.34355794789986766</v>
      </c>
      <c r="F259" s="3">
        <f t="shared" si="25"/>
        <v>8.015607787156357</v>
      </c>
      <c r="G259" s="3">
        <f t="shared" si="26"/>
        <v>7.913480655395949</v>
      </c>
      <c r="H259" s="21">
        <f t="shared" si="27"/>
        <v>8.015607787156357</v>
      </c>
      <c r="I259" s="13">
        <f t="shared" si="28"/>
        <v>66.78877322264928</v>
      </c>
      <c r="J259" s="4">
        <f t="shared" si="29"/>
        <v>63.09508046145218</v>
      </c>
      <c r="K259" s="21">
        <f t="shared" si="30"/>
        <v>66.78877322264928</v>
      </c>
      <c r="L259" s="20">
        <f>299.79/D259*'Enter data'!H$9/H259^0.5</f>
        <v>10.588852844637978</v>
      </c>
      <c r="M259" s="20">
        <f t="shared" si="33"/>
        <v>5.294426422318989</v>
      </c>
      <c r="N259" s="20">
        <f t="shared" si="33"/>
        <v>2.6472132111594946</v>
      </c>
    </row>
    <row r="260" spans="1:14" ht="12.75">
      <c r="A260" s="18">
        <f>'Enter data'!C$6</f>
        <v>12.85</v>
      </c>
      <c r="B260" s="19">
        <f>B259/F$11</f>
        <v>0.03388441561391956</v>
      </c>
      <c r="C260" s="18">
        <f>'Enter data'!C$10</f>
        <v>0.1</v>
      </c>
      <c r="D260" s="18">
        <v>10</v>
      </c>
      <c r="E260" s="20">
        <f t="shared" si="24"/>
        <v>0.3388441561391956</v>
      </c>
      <c r="F260" s="3">
        <f t="shared" si="25"/>
        <v>8.010462609511755</v>
      </c>
      <c r="G260" s="3">
        <f t="shared" si="26"/>
        <v>7.9068634986922595</v>
      </c>
      <c r="H260" s="21">
        <f t="shared" si="27"/>
        <v>8.010462609511755</v>
      </c>
      <c r="I260" s="13">
        <f t="shared" si="28"/>
        <v>67.10097574052024</v>
      </c>
      <c r="J260" s="4">
        <f t="shared" si="29"/>
        <v>63.314491680969816</v>
      </c>
      <c r="K260" s="21">
        <f t="shared" si="30"/>
        <v>67.10097574052024</v>
      </c>
      <c r="L260" s="20">
        <f>299.79/D260*'Enter data'!H$9/H260^0.5</f>
        <v>10.592252946850097</v>
      </c>
      <c r="M260" s="20">
        <f t="shared" si="33"/>
        <v>5.296126473425049</v>
      </c>
      <c r="N260" s="20">
        <f t="shared" si="33"/>
        <v>2.6480632367125243</v>
      </c>
    </row>
    <row r="261" spans="1:14" ht="12.75">
      <c r="A261" s="18">
        <f>'Enter data'!C$6</f>
        <v>12.85</v>
      </c>
      <c r="B261" s="19">
        <f>B260/F$11</f>
        <v>0.03341950400261074</v>
      </c>
      <c r="C261" s="18">
        <f>'Enter data'!C$10</f>
        <v>0.1</v>
      </c>
      <c r="D261" s="18">
        <v>10</v>
      </c>
      <c r="E261" s="20">
        <f t="shared" si="24"/>
        <v>0.3341950400261074</v>
      </c>
      <c r="F261" s="3">
        <f t="shared" si="25"/>
        <v>8.005349363171078</v>
      </c>
      <c r="G261" s="3">
        <f t="shared" si="26"/>
        <v>7.900288153171055</v>
      </c>
      <c r="H261" s="21">
        <f t="shared" si="27"/>
        <v>8.005349363171078</v>
      </c>
      <c r="I261" s="13">
        <f t="shared" si="28"/>
        <v>67.41330900763471</v>
      </c>
      <c r="J261" s="4">
        <f t="shared" si="29"/>
        <v>63.53257785726318</v>
      </c>
      <c r="K261" s="21">
        <f t="shared" si="30"/>
        <v>67.41330900763471</v>
      </c>
      <c r="L261" s="20">
        <f>299.79/D261*'Enter data'!H$9/H261^0.5</f>
        <v>10.595635194795205</v>
      </c>
      <c r="M261" s="20">
        <f t="shared" si="33"/>
        <v>5.297817597397603</v>
      </c>
      <c r="N261" s="20">
        <f t="shared" si="33"/>
        <v>2.6489087986988014</v>
      </c>
    </row>
    <row r="262" spans="1:14" ht="12.75">
      <c r="A262" s="18">
        <f>'Enter data'!C$6</f>
        <v>12.85</v>
      </c>
      <c r="B262" s="19">
        <f>B261/F$11</f>
        <v>0.0329609712177451</v>
      </c>
      <c r="C262" s="18">
        <f>'Enter data'!C$10</f>
        <v>0.1</v>
      </c>
      <c r="D262" s="18">
        <v>10</v>
      </c>
      <c r="E262" s="20">
        <f t="shared" si="24"/>
        <v>0.32960971217745094</v>
      </c>
      <c r="F262" s="3">
        <f t="shared" si="25"/>
        <v>8.000267687987753</v>
      </c>
      <c r="G262" s="3">
        <f t="shared" si="26"/>
        <v>7.893754404280141</v>
      </c>
      <c r="H262" s="21">
        <f t="shared" si="27"/>
        <v>8.000267687987753</v>
      </c>
      <c r="I262" s="13">
        <f t="shared" si="28"/>
        <v>67.72577121680506</v>
      </c>
      <c r="J262" s="4">
        <f t="shared" si="29"/>
        <v>63.74933298495804</v>
      </c>
      <c r="K262" s="21">
        <f t="shared" si="30"/>
        <v>67.72577121680506</v>
      </c>
      <c r="L262" s="20">
        <f>299.79/D262*'Enter data'!H$9/H262^0.5</f>
        <v>10.598999771521546</v>
      </c>
      <c r="M262" s="20">
        <f t="shared" si="33"/>
        <v>5.299499885760773</v>
      </c>
      <c r="N262" s="20">
        <f t="shared" si="33"/>
        <v>2.6497499428803866</v>
      </c>
    </row>
    <row r="263" spans="1:14" ht="12.75">
      <c r="A263" s="18">
        <f>'Enter data'!C$6</f>
        <v>12.85</v>
      </c>
      <c r="B263" s="19">
        <f>B262/F$11</f>
        <v>0.03250872973854277</v>
      </c>
      <c r="C263" s="18">
        <f>'Enter data'!C$10</f>
        <v>0.1</v>
      </c>
      <c r="D263" s="18">
        <v>10</v>
      </c>
      <c r="E263" s="20">
        <f t="shared" si="24"/>
        <v>0.3250872973854277</v>
      </c>
      <c r="F263" s="3">
        <f t="shared" si="25"/>
        <v>7.995217233561997</v>
      </c>
      <c r="G263" s="3">
        <f t="shared" si="26"/>
        <v>7.8872620375543265</v>
      </c>
      <c r="H263" s="21">
        <f t="shared" si="27"/>
        <v>7.995217233561997</v>
      </c>
      <c r="I263" s="13">
        <f t="shared" si="28"/>
        <v>68.0383605859826</v>
      </c>
      <c r="J263" s="4">
        <f t="shared" si="29"/>
        <v>63.96475136484225</v>
      </c>
      <c r="K263" s="21">
        <f t="shared" si="30"/>
        <v>68.0383605859826</v>
      </c>
      <c r="L263" s="20">
        <f>299.79/D263*'Enter data'!H$9/H263^0.5</f>
        <v>10.602346854717034</v>
      </c>
      <c r="M263" s="20">
        <f t="shared" si="33"/>
        <v>5.301173427358517</v>
      </c>
      <c r="N263" s="20">
        <f t="shared" si="33"/>
        <v>2.6505867136792585</v>
      </c>
    </row>
    <row r="264" spans="1:14" ht="12.75">
      <c r="A264" s="18">
        <f>'Enter data'!C$6</f>
        <v>12.85</v>
      </c>
      <c r="B264" s="19">
        <f>B263/F$11</f>
        <v>0.032062693245053994</v>
      </c>
      <c r="C264" s="18">
        <f>'Enter data'!C$10</f>
        <v>0.1</v>
      </c>
      <c r="D264" s="18">
        <v>10</v>
      </c>
      <c r="E264" s="20">
        <f t="shared" si="24"/>
        <v>0.3206269324505399</v>
      </c>
      <c r="F264" s="3">
        <f t="shared" si="25"/>
        <v>7.990197658923744</v>
      </c>
      <c r="G264" s="3">
        <f t="shared" si="26"/>
        <v>7.880810838639705</v>
      </c>
      <c r="H264" s="21">
        <f t="shared" si="27"/>
        <v>7.990197658923744</v>
      </c>
      <c r="I264" s="13">
        <f t="shared" si="28"/>
        <v>68.35107535761674</v>
      </c>
      <c r="J264" s="4">
        <f t="shared" si="29"/>
        <v>64.17882760181814</v>
      </c>
      <c r="K264" s="21">
        <f t="shared" si="30"/>
        <v>68.35107535761674</v>
      </c>
      <c r="L264" s="20">
        <f>299.79/D264*'Enter data'!H$9/H264^0.5</f>
        <v>10.605676616881034</v>
      </c>
      <c r="M264" s="20">
        <f t="shared" si="33"/>
        <v>5.302838308440517</v>
      </c>
      <c r="N264" s="20">
        <f t="shared" si="33"/>
        <v>2.6514191542202585</v>
      </c>
    </row>
    <row r="265" spans="1:14" ht="12.75">
      <c r="A265" s="18">
        <f>'Enter data'!C$6</f>
        <v>12.85</v>
      </c>
      <c r="B265" s="19">
        <f>B264/F$11</f>
        <v>0.03162277660168314</v>
      </c>
      <c r="C265" s="18">
        <f>'Enter data'!C$10</f>
        <v>0.1</v>
      </c>
      <c r="D265" s="18">
        <v>10</v>
      </c>
      <c r="E265" s="20">
        <f t="shared" si="24"/>
        <v>0.3162277660168314</v>
      </c>
      <c r="F265" s="3">
        <f t="shared" si="25"/>
        <v>7.98520863222538</v>
      </c>
      <c r="G265" s="3">
        <f t="shared" si="26"/>
        <v>7.874400593317358</v>
      </c>
      <c r="H265" s="21">
        <f t="shared" si="27"/>
        <v>7.98520863222538</v>
      </c>
      <c r="I265" s="13">
        <f t="shared" si="28"/>
        <v>68.66391379803528</v>
      </c>
      <c r="J265" s="4">
        <f t="shared" si="29"/>
        <v>64.3915566027372</v>
      </c>
      <c r="K265" s="21">
        <f t="shared" si="30"/>
        <v>68.66391379803528</v>
      </c>
      <c r="L265" s="20">
        <f>299.79/D265*'Enter data'!H$9/H265^0.5</f>
        <v>10.608989225491298</v>
      </c>
      <c r="M265" s="20">
        <f t="shared" si="33"/>
        <v>5.304494612745649</v>
      </c>
      <c r="N265" s="20">
        <f t="shared" si="33"/>
        <v>2.6522473063728245</v>
      </c>
    </row>
    <row r="266" spans="1:14" ht="12.75">
      <c r="A266" s="18">
        <f>'Enter data'!C$6</f>
        <v>12.85</v>
      </c>
      <c r="B266" s="19">
        <f>B265/F$11</f>
        <v>0.031188895840938723</v>
      </c>
      <c r="C266" s="18">
        <f>'Enter data'!C$10</f>
        <v>0.1</v>
      </c>
      <c r="D266" s="18">
        <v>10</v>
      </c>
      <c r="E266" s="20">
        <f t="shared" si="24"/>
        <v>0.3118889584093872</v>
      </c>
      <c r="F266" s="3">
        <f t="shared" si="25"/>
        <v>7.980249830443992</v>
      </c>
      <c r="G266" s="3">
        <f t="shared" si="26"/>
        <v>7.8680310875265285</v>
      </c>
      <c r="H266" s="21">
        <f t="shared" si="27"/>
        <v>7.980249830443992</v>
      </c>
      <c r="I266" s="13">
        <f t="shared" si="28"/>
        <v>68.97687419684591</v>
      </c>
      <c r="J266" s="4">
        <f t="shared" si="29"/>
        <v>64.60293357412004</v>
      </c>
      <c r="K266" s="21">
        <f t="shared" si="30"/>
        <v>68.97687419684591</v>
      </c>
      <c r="L266" s="20">
        <f>299.79/D266*'Enter data'!H$9/H266^0.5</f>
        <v>10.612284843166135</v>
      </c>
      <c r="M266" s="20">
        <f t="shared" si="33"/>
        <v>5.3061424215830675</v>
      </c>
      <c r="N266" s="20">
        <f t="shared" si="33"/>
        <v>2.6530712107915337</v>
      </c>
    </row>
    <row r="267" spans="1:14" ht="12.75">
      <c r="A267" s="18">
        <f>'Enter data'!C$6</f>
        <v>12.85</v>
      </c>
      <c r="B267" s="19">
        <f>B266/F$11</f>
        <v>0.03076096814740644</v>
      </c>
      <c r="C267" s="18">
        <f>'Enter data'!C$10</f>
        <v>0.1</v>
      </c>
      <c r="D267" s="18">
        <v>10</v>
      </c>
      <c r="E267" s="20">
        <f t="shared" si="24"/>
        <v>0.30760968147406437</v>
      </c>
      <c r="F267" s="3">
        <f t="shared" si="25"/>
        <v>7.975320939092882</v>
      </c>
      <c r="G267" s="3">
        <f t="shared" si="26"/>
        <v>7.861702107387219</v>
      </c>
      <c r="H267" s="21">
        <f t="shared" si="27"/>
        <v>7.975320939092882</v>
      </c>
      <c r="I267" s="13">
        <f t="shared" si="28"/>
        <v>69.28995486635723</v>
      </c>
      <c r="J267" s="4">
        <f t="shared" si="29"/>
        <v>64.81295401976614</v>
      </c>
      <c r="K267" s="21">
        <f t="shared" si="30"/>
        <v>69.28995486635723</v>
      </c>
      <c r="L267" s="20">
        <f>299.79/D267*'Enter data'!H$9/H267^0.5</f>
        <v>10.615563627821938</v>
      </c>
      <c r="M267" s="20">
        <f t="shared" si="33"/>
        <v>5.307781813910969</v>
      </c>
      <c r="N267" s="20">
        <f t="shared" si="33"/>
        <v>2.6538909069554846</v>
      </c>
    </row>
    <row r="268" spans="1:14" ht="12.75">
      <c r="A268" s="18">
        <f>'Enter data'!C$6</f>
        <v>12.85</v>
      </c>
      <c r="B268" s="19">
        <f>B267/F$11</f>
        <v>0.03033891184194207</v>
      </c>
      <c r="C268" s="18">
        <f>'Enter data'!C$10</f>
        <v>0.1</v>
      </c>
      <c r="D268" s="18">
        <v>10</v>
      </c>
      <c r="E268" s="20">
        <f t="shared" si="24"/>
        <v>0.3033891184194207</v>
      </c>
      <c r="F268" s="3">
        <f t="shared" si="25"/>
        <v>7.970421651942022</v>
      </c>
      <c r="G268" s="3">
        <f t="shared" si="26"/>
        <v>7.8554134392222785</v>
      </c>
      <c r="H268" s="21">
        <f t="shared" si="27"/>
        <v>7.970421651942022</v>
      </c>
      <c r="I268" s="13">
        <f t="shared" si="28"/>
        <v>69.60315414101977</v>
      </c>
      <c r="J268" s="4">
        <f t="shared" si="29"/>
        <v>65.02161373825571</v>
      </c>
      <c r="K268" s="21">
        <f t="shared" si="30"/>
        <v>69.60315414101977</v>
      </c>
      <c r="L268" s="20">
        <f>299.79/D268*'Enter data'!H$9/H268^0.5</f>
        <v>10.618825732826213</v>
      </c>
      <c r="M268" s="20">
        <f t="shared" si="33"/>
        <v>5.309412866413107</v>
      </c>
      <c r="N268" s="20">
        <f t="shared" si="33"/>
        <v>2.6547064332065533</v>
      </c>
    </row>
    <row r="269" spans="1:14" ht="12.75">
      <c r="A269" s="18">
        <f>'Enter data'!C$6</f>
        <v>12.85</v>
      </c>
      <c r="B269" s="19">
        <f>B268/F$11</f>
        <v>0.029922646366081263</v>
      </c>
      <c r="C269" s="18">
        <f>'Enter data'!C$10</f>
        <v>0.1</v>
      </c>
      <c r="D269" s="18">
        <v>10</v>
      </c>
      <c r="E269" s="20">
        <f t="shared" si="24"/>
        <v>0.2992264636608126</v>
      </c>
      <c r="F269" s="3">
        <f t="shared" si="25"/>
        <v>7.965551670747238</v>
      </c>
      <c r="G269" s="3">
        <f t="shared" si="26"/>
        <v>7.849164869578939</v>
      </c>
      <c r="H269" s="21">
        <f t="shared" si="27"/>
        <v>7.965551670747238</v>
      </c>
      <c r="I269" s="13">
        <f t="shared" si="28"/>
        <v>69.91647037688553</v>
      </c>
      <c r="J269" s="4">
        <f t="shared" si="29"/>
        <v>65.22890882034866</v>
      </c>
      <c r="K269" s="21">
        <f t="shared" si="30"/>
        <v>69.91647037688553</v>
      </c>
      <c r="L269" s="20">
        <f>299.79/D269*'Enter data'!H$9/H269^0.5</f>
        <v>10.622071307146197</v>
      </c>
      <c r="M269" s="20">
        <f t="shared" si="33"/>
        <v>5.311035653573098</v>
      </c>
      <c r="N269" s="20">
        <f t="shared" si="33"/>
        <v>2.655517826786549</v>
      </c>
    </row>
    <row r="270" spans="1:14" ht="12.75">
      <c r="A270" s="18">
        <f>'Enter data'!C$6</f>
        <v>12.85</v>
      </c>
      <c r="B270" s="19">
        <f>B269/F$11</f>
        <v>0.029512092266663233</v>
      </c>
      <c r="C270" s="18">
        <f>'Enter data'!C$10</f>
        <v>0.1</v>
      </c>
      <c r="D270" s="18">
        <v>10</v>
      </c>
      <c r="E270" s="20">
        <f t="shared" si="24"/>
        <v>0.2951209226666323</v>
      </c>
      <c r="F270" s="3">
        <f t="shared" si="25"/>
        <v>7.96071070498782</v>
      </c>
      <c r="G270" s="3">
        <f t="shared" si="26"/>
        <v>7.842956185249846</v>
      </c>
      <c r="H270" s="21">
        <f t="shared" si="27"/>
        <v>7.96071070498782</v>
      </c>
      <c r="I270" s="13">
        <f t="shared" si="28"/>
        <v>70.22990195108589</v>
      </c>
      <c r="J270" s="4">
        <f t="shared" si="29"/>
        <v>65.4348356462832</v>
      </c>
      <c r="K270" s="21">
        <f t="shared" si="30"/>
        <v>70.22990195108589</v>
      </c>
      <c r="L270" s="20">
        <f>299.79/D270*'Enter data'!H$9/H270^0.5</f>
        <v>10.625300495493198</v>
      </c>
      <c r="M270" s="20">
        <f t="shared" si="33"/>
        <v>5.312650247746599</v>
      </c>
      <c r="N270" s="20">
        <f t="shared" si="33"/>
        <v>2.6563251238732994</v>
      </c>
    </row>
    <row r="271" spans="1:14" ht="12.75">
      <c r="A271" s="18">
        <f>'Enter data'!C$6</f>
        <v>12.85</v>
      </c>
      <c r="B271" s="19">
        <f>B270/F$11</f>
        <v>0.029107171180665435</v>
      </c>
      <c r="C271" s="18">
        <f>'Enter data'!C$10</f>
        <v>0.1</v>
      </c>
      <c r="D271" s="18">
        <v>10</v>
      </c>
      <c r="E271" s="20">
        <f aca="true" t="shared" si="34" ref="E271:E334">B271/C271</f>
        <v>0.2910717118066543</v>
      </c>
      <c r="F271" s="3">
        <f aca="true" t="shared" si="35" ref="F271:F334">(A271+1)/2+(A271-1)/2*((1+12/E271)^-0.5+0.04*(1-E271)^2)</f>
        <v>7.955898471612349</v>
      </c>
      <c r="G271" s="3">
        <f aca="true" t="shared" si="36" ref="G271:G334">(A271+1)/2+(A271-1)/2*(1+12/E271)^-0.5</f>
        <v>7.836787173293572</v>
      </c>
      <c r="H271" s="21">
        <f aca="true" t="shared" si="37" ref="H271:H334">IF(E271&lt;1,F271,G271)</f>
        <v>7.955898471612349</v>
      </c>
      <c r="I271" s="13">
        <f aca="true" t="shared" si="38" ref="I271:I334">60/F271^0.5*LN(8/E271+0.25*E271)</f>
        <v>70.5434472613273</v>
      </c>
      <c r="J271" s="4">
        <f aca="true" t="shared" si="39" ref="J271:J334">120*3.14159/(G271^0.5*(E271+1.393+0.667*LN(E271+1.444)))</f>
        <v>65.63939088297859</v>
      </c>
      <c r="K271" s="21">
        <f aca="true" t="shared" si="40" ref="K271:K334">IF($E271&lt;1,I271,J271)</f>
        <v>70.5434472613273</v>
      </c>
      <c r="L271" s="20">
        <f>299.79/D271*'Enter data'!H$9/H271^0.5</f>
        <v>10.628513438462758</v>
      </c>
      <c r="M271" s="20">
        <f t="shared" si="33"/>
        <v>5.314256719231379</v>
      </c>
      <c r="N271" s="20">
        <f t="shared" si="33"/>
        <v>2.6571283596156894</v>
      </c>
    </row>
    <row r="272" spans="1:14" ht="12.75">
      <c r="A272" s="18">
        <f>'Enter data'!C$6</f>
        <v>12.85</v>
      </c>
      <c r="B272" s="19">
        <f>B271/F$11</f>
        <v>0.028707805820246297</v>
      </c>
      <c r="C272" s="18">
        <f>'Enter data'!C$10</f>
        <v>0.1</v>
      </c>
      <c r="D272" s="18">
        <v>10</v>
      </c>
      <c r="E272" s="20">
        <f t="shared" si="34"/>
        <v>0.28707805820246296</v>
      </c>
      <c r="F272" s="3">
        <f t="shared" si="35"/>
        <v>7.95111469479246</v>
      </c>
      <c r="G272" s="3">
        <f t="shared" si="36"/>
        <v>7.83065762105462</v>
      </c>
      <c r="H272" s="21">
        <f t="shared" si="37"/>
        <v>7.95111469479246</v>
      </c>
      <c r="I272" s="13">
        <f t="shared" si="38"/>
        <v>70.85710472540386</v>
      </c>
      <c r="J272" s="4">
        <f t="shared" si="39"/>
        <v>65.8425714811451</v>
      </c>
      <c r="K272" s="21">
        <f t="shared" si="40"/>
        <v>70.85710472540386</v>
      </c>
      <c r="L272" s="20">
        <f>299.79/D272*'Enter data'!H$9/H272^0.5</f>
        <v>10.631710272670745</v>
      </c>
      <c r="M272" s="20">
        <f t="shared" si="33"/>
        <v>5.315855136335372</v>
      </c>
      <c r="N272" s="20">
        <f t="shared" si="33"/>
        <v>2.657927568167686</v>
      </c>
    </row>
    <row r="273" spans="1:14" ht="12.75">
      <c r="A273" s="18">
        <f>'Enter data'!C$6</f>
        <v>12.85</v>
      </c>
      <c r="B273" s="19">
        <f>B272/F$11</f>
        <v>0.028313919957993185</v>
      </c>
      <c r="C273" s="18">
        <f>'Enter data'!C$10</f>
        <v>0.1</v>
      </c>
      <c r="D273" s="18">
        <v>10</v>
      </c>
      <c r="E273" s="20">
        <f t="shared" si="34"/>
        <v>0.28313919957993183</v>
      </c>
      <c r="F273" s="3">
        <f t="shared" si="35"/>
        <v>7.946359105684336</v>
      </c>
      <c r="G273" s="3">
        <f t="shared" si="36"/>
        <v>7.824567316182937</v>
      </c>
      <c r="H273" s="21">
        <f t="shared" si="37"/>
        <v>7.946359105684336</v>
      </c>
      <c r="I273" s="13">
        <f t="shared" si="38"/>
        <v>71.17087278072674</v>
      </c>
      <c r="J273" s="4">
        <f t="shared" si="39"/>
        <v>66.04437467230534</v>
      </c>
      <c r="K273" s="21">
        <f t="shared" si="40"/>
        <v>71.17087278072674</v>
      </c>
      <c r="L273" s="20">
        <f>299.79/D273*'Enter data'!H$9/H273^0.5</f>
        <v>10.634891130885496</v>
      </c>
      <c r="M273" s="20">
        <f t="shared" si="33"/>
        <v>5.317445565442748</v>
      </c>
      <c r="N273" s="20">
        <f t="shared" si="33"/>
        <v>2.658722782721374</v>
      </c>
    </row>
    <row r="274" spans="1:14" ht="12.75">
      <c r="A274" s="18">
        <f>'Enter data'!C$6</f>
        <v>12.85</v>
      </c>
      <c r="B274" s="19">
        <f>B273/F$11</f>
        <v>0.02792543841237278</v>
      </c>
      <c r="C274" s="18">
        <f>'Enter data'!C$10</f>
        <v>0.1</v>
      </c>
      <c r="D274" s="18">
        <v>10</v>
      </c>
      <c r="E274" s="20">
        <f t="shared" si="34"/>
        <v>0.2792543841237278</v>
      </c>
      <c r="F274" s="3">
        <f t="shared" si="35"/>
        <v>7.941631442197688</v>
      </c>
      <c r="G274" s="3">
        <f t="shared" si="36"/>
        <v>7.818516046652935</v>
      </c>
      <c r="H274" s="21">
        <f t="shared" si="37"/>
        <v>7.941631442197688</v>
      </c>
      <c r="I274" s="13">
        <f t="shared" si="38"/>
        <v>71.48474988386945</v>
      </c>
      <c r="J274" s="4">
        <f t="shared" si="39"/>
        <v>66.24479796573036</v>
      </c>
      <c r="K274" s="21">
        <f t="shared" si="40"/>
        <v>71.48474988386945</v>
      </c>
      <c r="L274" s="20">
        <f>299.79/D274*'Enter data'!H$9/H274^0.5</f>
        <v>10.638056142156094</v>
      </c>
      <c r="M274" s="20">
        <f t="shared" si="33"/>
        <v>5.319028071078047</v>
      </c>
      <c r="N274" s="20">
        <f t="shared" si="33"/>
        <v>2.6595140355390234</v>
      </c>
    </row>
    <row r="275" spans="1:14" ht="12.75">
      <c r="A275" s="18">
        <f>'Enter data'!C$6</f>
        <v>12.85</v>
      </c>
      <c r="B275" s="19">
        <f>B274/F$11</f>
        <v>0.027542287033381067</v>
      </c>
      <c r="C275" s="18">
        <f>'Enter data'!C$10</f>
        <v>0.1</v>
      </c>
      <c r="D275" s="18">
        <v>10</v>
      </c>
      <c r="E275" s="20">
        <f t="shared" si="34"/>
        <v>0.27542287033381063</v>
      </c>
      <c r="F275" s="3">
        <f t="shared" si="35"/>
        <v>7.936931448772002</v>
      </c>
      <c r="G275" s="3">
        <f t="shared" si="36"/>
        <v>7.812503600782037</v>
      </c>
      <c r="H275" s="21">
        <f t="shared" si="37"/>
        <v>7.936931448772002</v>
      </c>
      <c r="I275" s="13">
        <f t="shared" si="38"/>
        <v>71.79873451012872</v>
      </c>
      <c r="J275" s="4">
        <f t="shared" si="39"/>
        <v>66.44383914529428</v>
      </c>
      <c r="K275" s="21">
        <f t="shared" si="40"/>
        <v>71.79873451012872</v>
      </c>
      <c r="L275" s="20">
        <f>299.79/D275*'Enter data'!H$9/H275^0.5</f>
        <v>10.641205431936882</v>
      </c>
      <c r="M275" s="20">
        <f aca="true" t="shared" si="41" ref="M275:N294">L275/2</f>
        <v>5.320602715968441</v>
      </c>
      <c r="N275" s="20">
        <f t="shared" si="41"/>
        <v>2.6603013579842205</v>
      </c>
    </row>
    <row r="276" spans="1:14" ht="12.75">
      <c r="A276" s="18">
        <f>'Enter data'!C$6</f>
        <v>12.85</v>
      </c>
      <c r="B276" s="19">
        <f>B275/F$11</f>
        <v>0.027164392688390236</v>
      </c>
      <c r="C276" s="18">
        <f>'Enter data'!C$10</f>
        <v>0.1</v>
      </c>
      <c r="D276" s="18">
        <v>10</v>
      </c>
      <c r="E276" s="20">
        <f t="shared" si="34"/>
        <v>0.2716439268839023</v>
      </c>
      <c r="F276" s="3">
        <f t="shared" si="35"/>
        <v>7.932258876159833</v>
      </c>
      <c r="G276" s="3">
        <f t="shared" si="36"/>
        <v>7.806529767248744</v>
      </c>
      <c r="H276" s="21">
        <f t="shared" si="37"/>
        <v>7.932258876159833</v>
      </c>
      <c r="I276" s="13">
        <f t="shared" si="38"/>
        <v>72.11282515310033</v>
      </c>
      <c r="J276" s="4">
        <f t="shared" si="39"/>
        <v>66.64149626625135</v>
      </c>
      <c r="K276" s="21">
        <f t="shared" si="40"/>
        <v>72.11282515310033</v>
      </c>
      <c r="L276" s="20">
        <f>299.79/D276*'Enter data'!H$9/H276^0.5</f>
        <v>10.644339122208345</v>
      </c>
      <c r="M276" s="20">
        <f t="shared" si="41"/>
        <v>5.322169561104173</v>
      </c>
      <c r="N276" s="20">
        <f t="shared" si="41"/>
        <v>2.6610847805520863</v>
      </c>
    </row>
    <row r="277" spans="1:14" ht="12.75">
      <c r="A277" s="18">
        <f>'Enter data'!C$6</f>
        <v>12.85</v>
      </c>
      <c r="B277" s="19">
        <f>B276/F$11</f>
        <v>0.026791683248189736</v>
      </c>
      <c r="C277" s="18">
        <f>'Enter data'!C$10</f>
        <v>0.1</v>
      </c>
      <c r="D277" s="18">
        <v>10</v>
      </c>
      <c r="E277" s="20">
        <f t="shared" si="34"/>
        <v>0.26791683248189735</v>
      </c>
      <c r="F277" s="3">
        <f t="shared" si="35"/>
        <v>7.927613481216948</v>
      </c>
      <c r="G277" s="3">
        <f t="shared" si="36"/>
        <v>7.800594335110238</v>
      </c>
      <c r="H277" s="21">
        <f t="shared" si="37"/>
        <v>7.927613481216948</v>
      </c>
      <c r="I277" s="13">
        <f t="shared" si="38"/>
        <v>72.42702032426952</v>
      </c>
      <c r="J277" s="4">
        <f t="shared" si="39"/>
        <v>66.8377676519387</v>
      </c>
      <c r="K277" s="21">
        <f t="shared" si="40"/>
        <v>72.42702032426952</v>
      </c>
      <c r="L277" s="20">
        <f>299.79/D277*'Enter data'!H$9/H277^0.5</f>
        <v>10.647457331594401</v>
      </c>
      <c r="M277" s="20">
        <f t="shared" si="41"/>
        <v>5.3237286657972005</v>
      </c>
      <c r="N277" s="20">
        <f t="shared" si="41"/>
        <v>2.6618643328986002</v>
      </c>
    </row>
    <row r="278" spans="1:14" ht="12.75">
      <c r="A278" s="18">
        <f>'Enter data'!C$6</f>
        <v>12.85</v>
      </c>
      <c r="B278" s="19">
        <f>B277/F$11</f>
        <v>0.026424087573218888</v>
      </c>
      <c r="C278" s="18">
        <f>'Enter data'!C$10</f>
        <v>0.1</v>
      </c>
      <c r="D278" s="18">
        <v>10</v>
      </c>
      <c r="E278" s="20">
        <f t="shared" si="34"/>
        <v>0.26424087573218885</v>
      </c>
      <c r="F278" s="3">
        <f t="shared" si="35"/>
        <v>7.922995026699104</v>
      </c>
      <c r="G278" s="3">
        <f t="shared" si="36"/>
        <v>7.794697093819533</v>
      </c>
      <c r="H278" s="21">
        <f t="shared" si="37"/>
        <v>7.922995026699104</v>
      </c>
      <c r="I278" s="13">
        <f t="shared" si="38"/>
        <v>72.74131855261538</v>
      </c>
      <c r="J278" s="4">
        <f t="shared" si="39"/>
        <v>67.03265189040889</v>
      </c>
      <c r="K278" s="21">
        <f t="shared" si="40"/>
        <v>72.74131855261538</v>
      </c>
      <c r="L278" s="20">
        <f>299.79/D278*'Enter data'!H$9/H278^0.5</f>
        <v>10.650560175476238</v>
      </c>
      <c r="M278" s="20">
        <f t="shared" si="41"/>
        <v>5.325280087738119</v>
      </c>
      <c r="N278" s="20">
        <f t="shared" si="41"/>
        <v>2.6626400438690596</v>
      </c>
    </row>
    <row r="279" spans="1:14" ht="12.75">
      <c r="A279" s="18">
        <f>'Enter data'!C$6</f>
        <v>12.85</v>
      </c>
      <c r="B279" s="19">
        <f>B278/F$11</f>
        <v>0.026061535499988384</v>
      </c>
      <c r="C279" s="18">
        <f>'Enter data'!C$10</f>
        <v>0.1</v>
      </c>
      <c r="D279" s="18">
        <v>10</v>
      </c>
      <c r="E279" s="20">
        <f t="shared" si="34"/>
        <v>0.2606153549998838</v>
      </c>
      <c r="F279" s="3">
        <f t="shared" si="35"/>
        <v>7.918403281065256</v>
      </c>
      <c r="G279" s="3">
        <f t="shared" si="36"/>
        <v>7.788837833242174</v>
      </c>
      <c r="H279" s="21">
        <f t="shared" si="37"/>
        <v>7.918403281065256</v>
      </c>
      <c r="I279" s="13">
        <f t="shared" si="38"/>
        <v>73.05571838422897</v>
      </c>
      <c r="J279" s="4">
        <f t="shared" si="39"/>
        <v>67.22614783099546</v>
      </c>
      <c r="K279" s="21">
        <f t="shared" si="40"/>
        <v>73.05571838422897</v>
      </c>
      <c r="L279" s="20">
        <f>299.79/D279*'Enter data'!H$9/H279^0.5</f>
        <v>10.653647766102791</v>
      </c>
      <c r="M279" s="20">
        <f t="shared" si="41"/>
        <v>5.326823883051396</v>
      </c>
      <c r="N279" s="20">
        <f t="shared" si="41"/>
        <v>2.663411941525698</v>
      </c>
    </row>
    <row r="280" spans="1:14" ht="12.75">
      <c r="A280" s="18">
        <f>'Enter data'!C$6</f>
        <v>12.85</v>
      </c>
      <c r="B280" s="19">
        <f>B279/F$11</f>
        <v>0.025703957827688074</v>
      </c>
      <c r="C280" s="18">
        <f>'Enter data'!C$10</f>
        <v>0.1</v>
      </c>
      <c r="D280" s="18">
        <v>10</v>
      </c>
      <c r="E280" s="20">
        <f t="shared" si="34"/>
        <v>0.25703957827688073</v>
      </c>
      <c r="F280" s="3">
        <f t="shared" si="35"/>
        <v>7.91383801828703</v>
      </c>
      <c r="G280" s="3">
        <f t="shared" si="36"/>
        <v>7.783016343672492</v>
      </c>
      <c r="H280" s="21">
        <f t="shared" si="37"/>
        <v>7.91383801828703</v>
      </c>
      <c r="I280" s="13">
        <f t="shared" si="38"/>
        <v>73.37021838194431</v>
      </c>
      <c r="J280" s="4">
        <f t="shared" si="39"/>
        <v>67.41825458081557</v>
      </c>
      <c r="K280" s="21">
        <f t="shared" si="40"/>
        <v>73.37021838194431</v>
      </c>
      <c r="L280" s="20">
        <f>299.79/D280*'Enter data'!H$9/H280^0.5</f>
        <v>10.656720212697897</v>
      </c>
      <c r="M280" s="20">
        <f t="shared" si="41"/>
        <v>5.328360106348948</v>
      </c>
      <c r="N280" s="20">
        <f t="shared" si="41"/>
        <v>2.664180053174474</v>
      </c>
    </row>
    <row r="281" spans="1:14" ht="12.75">
      <c r="A281" s="18">
        <f>'Enter data'!C$6</f>
        <v>12.85</v>
      </c>
      <c r="B281" s="19">
        <f>B280/F$11</f>
        <v>0.02535128630497852</v>
      </c>
      <c r="C281" s="18">
        <f>'Enter data'!C$10</f>
        <v>0.1</v>
      </c>
      <c r="D281" s="18">
        <v>10</v>
      </c>
      <c r="E281" s="20">
        <f t="shared" si="34"/>
        <v>0.25351286304978515</v>
      </c>
      <c r="F281" s="3">
        <f t="shared" si="35"/>
        <v>7.909299017664239</v>
      </c>
      <c r="G281" s="3">
        <f t="shared" si="36"/>
        <v>7.777232415849425</v>
      </c>
      <c r="H281" s="21">
        <f t="shared" si="37"/>
        <v>7.909299017664239</v>
      </c>
      <c r="I281" s="13">
        <f t="shared" si="38"/>
        <v>73.68481712498233</v>
      </c>
      <c r="J281" s="4">
        <f t="shared" si="39"/>
        <v>67.60897150121295</v>
      </c>
      <c r="K281" s="21">
        <f t="shared" si="40"/>
        <v>73.68481712498233</v>
      </c>
      <c r="L281" s="20">
        <f>299.79/D281*'Enter data'!H$9/H281^0.5</f>
        <v>10.659777621564295</v>
      </c>
      <c r="M281" s="20">
        <f t="shared" si="41"/>
        <v>5.329888810782148</v>
      </c>
      <c r="N281" s="20">
        <f t="shared" si="41"/>
        <v>2.664944405391074</v>
      </c>
    </row>
    <row r="282" spans="1:14" ht="12.75">
      <c r="A282" s="18">
        <f>'Enter data'!C$6</f>
        <v>12.85</v>
      </c>
      <c r="B282" s="19">
        <f>B281/F$11</f>
        <v>0.025003453616963763</v>
      </c>
      <c r="C282" s="18">
        <f>'Enter data'!C$10</f>
        <v>0.1</v>
      </c>
      <c r="D282" s="18">
        <v>10</v>
      </c>
      <c r="E282" s="20">
        <f t="shared" si="34"/>
        <v>0.2500345361696376</v>
      </c>
      <c r="F282" s="3">
        <f t="shared" si="35"/>
        <v>7.904786063646291</v>
      </c>
      <c r="G282" s="3">
        <f t="shared" si="36"/>
        <v>7.771485840971916</v>
      </c>
      <c r="H282" s="21">
        <f t="shared" si="37"/>
        <v>7.904786063646291</v>
      </c>
      <c r="I282" s="13">
        <f t="shared" si="38"/>
        <v>73.99951320860691</v>
      </c>
      <c r="J282" s="4">
        <f t="shared" si="39"/>
        <v>67.79829820414488</v>
      </c>
      <c r="K282" s="21">
        <f t="shared" si="40"/>
        <v>73.99951320860691</v>
      </c>
      <c r="L282" s="20">
        <f>299.79/D282*'Enter data'!H$9/H282^0.5</f>
        <v>10.662820096184477</v>
      </c>
      <c r="M282" s="20">
        <f t="shared" si="41"/>
        <v>5.331410048092239</v>
      </c>
      <c r="N282" s="20">
        <f t="shared" si="41"/>
        <v>2.6657050240461193</v>
      </c>
    </row>
    <row r="283" spans="1:14" ht="12.75">
      <c r="A283" s="18">
        <f>'Enter data'!C$6</f>
        <v>12.85</v>
      </c>
      <c r="B283" s="19">
        <f>B282/F$11</f>
        <v>0.024660393372342847</v>
      </c>
      <c r="C283" s="18">
        <f>'Enter data'!C$10</f>
        <v>0.1</v>
      </c>
      <c r="D283" s="18">
        <v>10</v>
      </c>
      <c r="E283" s="20">
        <f t="shared" si="34"/>
        <v>0.24660393372342845</v>
      </c>
      <c r="F283" s="3">
        <f t="shared" si="35"/>
        <v>7.900298945659291</v>
      </c>
      <c r="G283" s="3">
        <f t="shared" si="36"/>
        <v>7.765776410713891</v>
      </c>
      <c r="H283" s="21">
        <f t="shared" si="37"/>
        <v>7.900298945659291</v>
      </c>
      <c r="I283" s="13">
        <f t="shared" si="38"/>
        <v>74.31430524379286</v>
      </c>
      <c r="J283" s="4">
        <f t="shared" si="39"/>
        <v>67.98623454851673</v>
      </c>
      <c r="K283" s="21">
        <f t="shared" si="40"/>
        <v>74.31430524379286</v>
      </c>
      <c r="L283" s="20">
        <f>299.79/D283*'Enter data'!H$9/H283^0.5</f>
        <v>10.665847737318536</v>
      </c>
      <c r="M283" s="20">
        <f t="shared" si="41"/>
        <v>5.332923868659268</v>
      </c>
      <c r="N283" s="20">
        <f t="shared" si="41"/>
        <v>2.666461934329634</v>
      </c>
    </row>
    <row r="284" spans="1:14" ht="12.75">
      <c r="A284" s="18">
        <f>'Enter data'!C$6</f>
        <v>12.85</v>
      </c>
      <c r="B284" s="19">
        <f>B283/F$11</f>
        <v>0.02432204009073761</v>
      </c>
      <c r="C284" s="18">
        <f>'Enter data'!C$10</f>
        <v>0.1</v>
      </c>
      <c r="D284" s="18">
        <v>10</v>
      </c>
      <c r="E284" s="20">
        <f t="shared" si="34"/>
        <v>0.2432204009073761</v>
      </c>
      <c r="F284" s="3">
        <f t="shared" si="35"/>
        <v>7.89583745793868</v>
      </c>
      <c r="G284" s="3">
        <f t="shared" si="36"/>
        <v>7.760103917238818</v>
      </c>
      <c r="H284" s="21">
        <f t="shared" si="37"/>
        <v>7.89583745793868</v>
      </c>
      <c r="I284" s="13">
        <f t="shared" si="38"/>
        <v>74.62919185690525</v>
      </c>
      <c r="J284" s="4">
        <f t="shared" si="39"/>
        <v>68.17278063646735</v>
      </c>
      <c r="K284" s="21">
        <f t="shared" si="40"/>
        <v>74.62919185690525</v>
      </c>
      <c r="L284" s="20">
        <f>299.79/D284*'Enter data'!H$9/H284^0.5</f>
        <v>10.668860643099048</v>
      </c>
      <c r="M284" s="20">
        <f t="shared" si="41"/>
        <v>5.334430321549524</v>
      </c>
      <c r="N284" s="20">
        <f t="shared" si="41"/>
        <v>2.667215160774762</v>
      </c>
    </row>
    <row r="285" spans="1:14" ht="12.75">
      <c r="A285" s="18">
        <f>'Enter data'!C$6</f>
        <v>12.85</v>
      </c>
      <c r="B285" s="19">
        <f>B284/F$11</f>
        <v>0.02398832919019437</v>
      </c>
      <c r="C285" s="18">
        <f>'Enter data'!C$10</f>
        <v>0.1</v>
      </c>
      <c r="D285" s="18">
        <v>10</v>
      </c>
      <c r="E285" s="20">
        <f t="shared" si="34"/>
        <v>0.23988329190194368</v>
      </c>
      <c r="F285" s="3">
        <f t="shared" si="35"/>
        <v>7.891401399367237</v>
      </c>
      <c r="G285" s="3">
        <f t="shared" si="36"/>
        <v>7.754468153213869</v>
      </c>
      <c r="H285" s="21">
        <f t="shared" si="37"/>
        <v>7.891401399367237</v>
      </c>
      <c r="I285" s="13">
        <f t="shared" si="38"/>
        <v>74.94417168939005</v>
      </c>
      <c r="J285" s="4">
        <f t="shared" si="39"/>
        <v>68.3579368096094</v>
      </c>
      <c r="K285" s="21">
        <f t="shared" si="40"/>
        <v>74.94417168939005</v>
      </c>
      <c r="L285" s="20">
        <f>299.79/D285*'Enter data'!H$9/H285^0.5</f>
        <v>10.671858909123106</v>
      </c>
      <c r="M285" s="20">
        <f t="shared" si="41"/>
        <v>5.335929454561553</v>
      </c>
      <c r="N285" s="20">
        <f t="shared" si="41"/>
        <v>2.6679647272807765</v>
      </c>
    </row>
    <row r="286" spans="1:14" ht="12.75">
      <c r="A286" s="18">
        <f>'Enter data'!C$6</f>
        <v>12.85</v>
      </c>
      <c r="B286" s="19">
        <f>B285/F$11</f>
        <v>0.023659196974857053</v>
      </c>
      <c r="C286" s="18">
        <f>'Enter data'!C$10</f>
        <v>0.1</v>
      </c>
      <c r="D286" s="18">
        <v>10</v>
      </c>
      <c r="E286" s="20">
        <f t="shared" si="34"/>
        <v>0.23659196974857052</v>
      </c>
      <c r="F286" s="3">
        <f t="shared" si="35"/>
        <v>7.886990573318293</v>
      </c>
      <c r="G286" s="3">
        <f t="shared" si="36"/>
        <v>7.748868911823682</v>
      </c>
      <c r="H286" s="21">
        <f t="shared" si="37"/>
        <v>7.886990573318293</v>
      </c>
      <c r="I286" s="13">
        <f t="shared" si="38"/>
        <v>75.25924339747503</v>
      </c>
      <c r="J286" s="4">
        <f t="shared" si="39"/>
        <v>68.54170364522705</v>
      </c>
      <c r="K286" s="21">
        <f t="shared" si="40"/>
        <v>75.25924339747503</v>
      </c>
      <c r="L286" s="20">
        <f>299.79/D286*'Enter data'!H$9/H286^0.5</f>
        <v>10.674842628541532</v>
      </c>
      <c r="M286" s="20">
        <f t="shared" si="41"/>
        <v>5.337421314270766</v>
      </c>
      <c r="N286" s="20">
        <f t="shared" si="41"/>
        <v>2.668710657135383</v>
      </c>
    </row>
    <row r="287" spans="1:14" ht="12.75">
      <c r="A287" s="18">
        <f>'Enter data'!C$6</f>
        <v>12.85</v>
      </c>
      <c r="B287" s="19">
        <f>B286/F$11</f>
        <v>0.023334580622809502</v>
      </c>
      <c r="C287" s="18">
        <f>'Enter data'!C$10</f>
        <v>0.1</v>
      </c>
      <c r="D287" s="18">
        <v>10</v>
      </c>
      <c r="E287" s="20">
        <f t="shared" si="34"/>
        <v>0.233345806228095</v>
      </c>
      <c r="F287" s="3">
        <f t="shared" si="35"/>
        <v>7.882604787503978</v>
      </c>
      <c r="G287" s="3">
        <f t="shared" si="36"/>
        <v>7.743305986783731</v>
      </c>
      <c r="H287" s="21">
        <f t="shared" si="37"/>
        <v>7.882604787503978</v>
      </c>
      <c r="I287" s="13">
        <f t="shared" si="38"/>
        <v>75.57440565188146</v>
      </c>
      <c r="J287" s="4">
        <f t="shared" si="39"/>
        <v>68.72408195243528</v>
      </c>
      <c r="K287" s="21">
        <f t="shared" si="40"/>
        <v>75.57440565188146</v>
      </c>
      <c r="L287" s="20">
        <f>299.79/D287*'Enter data'!H$9/H287^0.5</f>
        <v>10.677811892145414</v>
      </c>
      <c r="M287" s="20">
        <f t="shared" si="41"/>
        <v>5.338905946072707</v>
      </c>
      <c r="N287" s="20">
        <f t="shared" si="41"/>
        <v>2.6694529730363534</v>
      </c>
    </row>
    <row r="288" spans="1:14" ht="12.75">
      <c r="A288" s="18">
        <f>'Enter data'!C$6</f>
        <v>12.85</v>
      </c>
      <c r="B288" s="19">
        <f>B287/F$11</f>
        <v>0.023014418174084565</v>
      </c>
      <c r="C288" s="18">
        <f>'Enter data'!C$10</f>
        <v>0.1</v>
      </c>
      <c r="D288" s="18">
        <v>10</v>
      </c>
      <c r="E288" s="20">
        <f t="shared" si="34"/>
        <v>0.23014418174084564</v>
      </c>
      <c r="F288" s="3">
        <f t="shared" si="35"/>
        <v>7.878243853828382</v>
      </c>
      <c r="G288" s="3">
        <f t="shared" si="36"/>
        <v>7.737779172353311</v>
      </c>
      <c r="H288" s="21">
        <f t="shared" si="37"/>
        <v>7.878243853828382</v>
      </c>
      <c r="I288" s="13">
        <f t="shared" si="38"/>
        <v>75.88965713754538</v>
      </c>
      <c r="J288" s="4">
        <f t="shared" si="39"/>
        <v>68.90507276830373</v>
      </c>
      <c r="K288" s="21">
        <f t="shared" si="40"/>
        <v>75.88965713754538</v>
      </c>
      <c r="L288" s="20">
        <f>299.79/D288*'Enter data'!H$9/H288^0.5</f>
        <v>10.68076678844997</v>
      </c>
      <c r="M288" s="20">
        <f t="shared" si="41"/>
        <v>5.340383394224985</v>
      </c>
      <c r="N288" s="20">
        <f t="shared" si="41"/>
        <v>2.6701916971124926</v>
      </c>
    </row>
    <row r="289" spans="1:14" ht="12.75">
      <c r="A289" s="18">
        <f>'Enter data'!C$6</f>
        <v>12.85</v>
      </c>
      <c r="B289" s="19">
        <f>B288/F$11</f>
        <v>0.022698648518837704</v>
      </c>
      <c r="C289" s="18">
        <f>'Enter data'!C$10</f>
        <v>0.1</v>
      </c>
      <c r="D289" s="18">
        <v>10</v>
      </c>
      <c r="E289" s="20">
        <f t="shared" si="34"/>
        <v>0.22698648518837702</v>
      </c>
      <c r="F289" s="3">
        <f t="shared" si="35"/>
        <v>7.873907588245445</v>
      </c>
      <c r="G289" s="3">
        <f t="shared" si="36"/>
        <v>7.732288263348149</v>
      </c>
      <c r="H289" s="21">
        <f t="shared" si="37"/>
        <v>7.873907588245445</v>
      </c>
      <c r="I289" s="13">
        <f t="shared" si="38"/>
        <v>76.2049965533487</v>
      </c>
      <c r="J289" s="4">
        <f t="shared" si="39"/>
        <v>69.08467735394828</v>
      </c>
      <c r="K289" s="21">
        <f t="shared" si="40"/>
        <v>76.2049965533487</v>
      </c>
      <c r="L289" s="20">
        <f>299.79/D289*'Enter data'!H$9/H289^0.5</f>
        <v>10.683707403775852</v>
      </c>
      <c r="M289" s="20">
        <f t="shared" si="41"/>
        <v>5.341853701887926</v>
      </c>
      <c r="N289" s="20">
        <f t="shared" si="41"/>
        <v>2.670926850943963</v>
      </c>
    </row>
    <row r="290" spans="1:14" ht="12.75">
      <c r="A290" s="18">
        <f>'Enter data'!C$6</f>
        <v>12.85</v>
      </c>
      <c r="B290" s="19">
        <f>B289/F$11</f>
        <v>0.022387211385682886</v>
      </c>
      <c r="C290" s="18">
        <f>'Enter data'!C$10</f>
        <v>0.1</v>
      </c>
      <c r="D290" s="18">
        <v>10</v>
      </c>
      <c r="E290" s="20">
        <f t="shared" si="34"/>
        <v>0.22387211385682884</v>
      </c>
      <c r="F290" s="3">
        <f t="shared" si="35"/>
        <v>7.869595810621474</v>
      </c>
      <c r="G290" s="3">
        <f t="shared" si="36"/>
        <v>7.726833055152645</v>
      </c>
      <c r="H290" s="21">
        <f t="shared" si="37"/>
        <v>7.869595810621474</v>
      </c>
      <c r="I290" s="13">
        <f t="shared" si="38"/>
        <v>76.52042261185953</v>
      </c>
      <c r="J290" s="4">
        <f t="shared" si="39"/>
        <v>69.26289719059386</v>
      </c>
      <c r="K290" s="21">
        <f t="shared" si="40"/>
        <v>76.52042261185953</v>
      </c>
      <c r="L290" s="20">
        <f>299.79/D290*'Enter data'!H$9/H290^0.5</f>
        <v>10.68663382232796</v>
      </c>
      <c r="M290" s="20">
        <f t="shared" si="41"/>
        <v>5.34331691116398</v>
      </c>
      <c r="N290" s="20">
        <f t="shared" si="41"/>
        <v>2.67165845558199</v>
      </c>
    </row>
    <row r="291" spans="1:14" ht="12.75">
      <c r="A291" s="18">
        <f>'Enter data'!C$6</f>
        <v>12.85</v>
      </c>
      <c r="B291" s="19">
        <f>B290/F$11</f>
        <v>0.022080047330188493</v>
      </c>
      <c r="C291" s="18">
        <f>'Enter data'!C$10</f>
        <v>0.1</v>
      </c>
      <c r="D291" s="18">
        <v>10</v>
      </c>
      <c r="E291" s="20">
        <f t="shared" si="34"/>
        <v>0.22080047330188493</v>
      </c>
      <c r="F291" s="3">
        <f t="shared" si="35"/>
        <v>7.865308344602102</v>
      </c>
      <c r="G291" s="3">
        <f t="shared" si="36"/>
        <v>7.721413343731746</v>
      </c>
      <c r="H291" s="21">
        <f t="shared" si="37"/>
        <v>7.865308344602102</v>
      </c>
      <c r="I291" s="13">
        <f t="shared" si="38"/>
        <v>76.83593403908142</v>
      </c>
      <c r="J291" s="4">
        <f t="shared" si="39"/>
        <v>69.43973397561147</v>
      </c>
      <c r="K291" s="21">
        <f t="shared" si="40"/>
        <v>76.83593403908142</v>
      </c>
      <c r="L291" s="20">
        <f>299.79/D291*'Enter data'!H$9/H291^0.5</f>
        <v>10.68954612627181</v>
      </c>
      <c r="M291" s="20">
        <f t="shared" si="41"/>
        <v>5.344773063135905</v>
      </c>
      <c r="N291" s="20">
        <f t="shared" si="41"/>
        <v>2.6723865315679527</v>
      </c>
    </row>
    <row r="292" spans="1:14" ht="12.75">
      <c r="A292" s="18">
        <f>'Enter data'!C$6</f>
        <v>12.85</v>
      </c>
      <c r="B292" s="19">
        <f>B291/F$11</f>
        <v>0.021777097723531088</v>
      </c>
      <c r="C292" s="18">
        <f>'Enter data'!C$10</f>
        <v>0.1</v>
      </c>
      <c r="D292" s="18">
        <v>10</v>
      </c>
      <c r="E292" s="20">
        <f t="shared" si="34"/>
        <v>0.21777097723531086</v>
      </c>
      <c r="F292" s="3">
        <f t="shared" si="35"/>
        <v>7.861045017483596</v>
      </c>
      <c r="G292" s="3">
        <f t="shared" si="36"/>
        <v>7.7160289256424655</v>
      </c>
      <c r="H292" s="21">
        <f t="shared" si="37"/>
        <v>7.861045017483596</v>
      </c>
      <c r="I292" s="13">
        <f t="shared" si="38"/>
        <v>77.15152957421138</v>
      </c>
      <c r="J292" s="4">
        <f t="shared" si="39"/>
        <v>69.61518961853245</v>
      </c>
      <c r="K292" s="21">
        <f t="shared" si="40"/>
        <v>77.15152957421138</v>
      </c>
      <c r="L292" s="20">
        <f>299.79/D292*'Enter data'!H$9/H292^0.5</f>
        <v>10.692444395807552</v>
      </c>
      <c r="M292" s="20">
        <f t="shared" si="41"/>
        <v>5.346222197903776</v>
      </c>
      <c r="N292" s="20">
        <f t="shared" si="41"/>
        <v>2.673111098951888</v>
      </c>
    </row>
    <row r="293" spans="1:14" ht="12.75">
      <c r="A293" s="18">
        <f>'Enter data'!C$6</f>
        <v>12.85</v>
      </c>
      <c r="B293" s="19">
        <f>B292/F$11</f>
        <v>0.021478304741304844</v>
      </c>
      <c r="C293" s="18">
        <f>'Enter data'!C$10</f>
        <v>0.1</v>
      </c>
      <c r="D293" s="18">
        <v>10</v>
      </c>
      <c r="E293" s="20">
        <f t="shared" si="34"/>
        <v>0.21478304741304843</v>
      </c>
      <c r="F293" s="3">
        <f t="shared" si="35"/>
        <v>7.856805660088349</v>
      </c>
      <c r="G293" s="3">
        <f t="shared" si="36"/>
        <v>7.710679598045053</v>
      </c>
      <c r="H293" s="21">
        <f t="shared" si="37"/>
        <v>7.856805660088349</v>
      </c>
      <c r="I293" s="13">
        <f t="shared" si="38"/>
        <v>77.46720796940602</v>
      </c>
      <c r="J293" s="4">
        <f t="shared" si="39"/>
        <v>69.7892662370433</v>
      </c>
      <c r="K293" s="21">
        <f t="shared" si="40"/>
        <v>77.46720796940602</v>
      </c>
      <c r="L293" s="20">
        <f>299.79/D293*'Enter data'!H$9/H293^0.5</f>
        <v>10.695328709241677</v>
      </c>
      <c r="M293" s="20">
        <f t="shared" si="41"/>
        <v>5.3476643546208384</v>
      </c>
      <c r="N293" s="20">
        <f t="shared" si="41"/>
        <v>2.6738321773104192</v>
      </c>
    </row>
    <row r="294" spans="1:14" ht="12.75">
      <c r="A294" s="18">
        <f>'Enter data'!C$6</f>
        <v>12.85</v>
      </c>
      <c r="B294" s="19">
        <f>B293/F$11</f>
        <v>0.02118361135248453</v>
      </c>
      <c r="C294" s="18">
        <f>'Enter data'!C$10</f>
        <v>0.1</v>
      </c>
      <c r="D294" s="18">
        <v>10</v>
      </c>
      <c r="E294" s="20">
        <f t="shared" si="34"/>
        <v>0.21183611352484527</v>
      </c>
      <c r="F294" s="3">
        <f t="shared" si="35"/>
        <v>7.852590106644461</v>
      </c>
      <c r="G294" s="3">
        <f t="shared" si="36"/>
        <v>7.705365158713824</v>
      </c>
      <c r="H294" s="21">
        <f t="shared" si="37"/>
        <v>7.852590106644461</v>
      </c>
      <c r="I294" s="13">
        <f t="shared" si="38"/>
        <v>77.78296798955587</v>
      </c>
      <c r="J294" s="4">
        <f t="shared" si="39"/>
        <v>69.96196615296381</v>
      </c>
      <c r="K294" s="21">
        <f t="shared" si="40"/>
        <v>77.78296798955587</v>
      </c>
      <c r="L294" s="20">
        <f>299.79/D294*'Enter data'!H$9/H294^0.5</f>
        <v>10.698199143056488</v>
      </c>
      <c r="M294" s="20">
        <f t="shared" si="41"/>
        <v>5.349099571528244</v>
      </c>
      <c r="N294" s="20">
        <f t="shared" si="41"/>
        <v>2.674549785764122</v>
      </c>
    </row>
    <row r="295" spans="1:14" ht="12.75">
      <c r="A295" s="18">
        <f>'Enter data'!C$6</f>
        <v>12.85</v>
      </c>
      <c r="B295" s="19">
        <f>B294/F$11</f>
        <v>0.02089296130853991</v>
      </c>
      <c r="C295" s="18">
        <f>'Enter data'!C$10</f>
        <v>0.1</v>
      </c>
      <c r="D295" s="18">
        <v>10</v>
      </c>
      <c r="E295" s="20">
        <f t="shared" si="34"/>
        <v>0.2089296130853991</v>
      </c>
      <c r="F295" s="3">
        <f t="shared" si="35"/>
        <v>7.848398194669249</v>
      </c>
      <c r="G295" s="3">
        <f t="shared" si="36"/>
        <v>7.700085406047637</v>
      </c>
      <c r="H295" s="21">
        <f t="shared" si="37"/>
        <v>7.848398194669249</v>
      </c>
      <c r="I295" s="13">
        <f t="shared" si="38"/>
        <v>78.09880841206756</v>
      </c>
      <c r="J295" s="4">
        <f t="shared" si="39"/>
        <v>70.13329188821153</v>
      </c>
      <c r="K295" s="21">
        <f t="shared" si="40"/>
        <v>78.09880841206756</v>
      </c>
      <c r="L295" s="20">
        <f>299.79/D295*'Enter data'!H$9/H295^0.5</f>
        <v>10.701055771977423</v>
      </c>
      <c r="M295" s="20">
        <f aca="true" t="shared" si="42" ref="M295:N314">L295/2</f>
        <v>5.350527885988711</v>
      </c>
      <c r="N295" s="20">
        <f t="shared" si="42"/>
        <v>2.6752639429943557</v>
      </c>
    </row>
    <row r="296" spans="1:14" ht="12.75">
      <c r="A296" s="18">
        <f>'Enter data'!C$6</f>
        <v>12.85</v>
      </c>
      <c r="B296" s="19">
        <f>B295/F$11</f>
        <v>0.020606299132699523</v>
      </c>
      <c r="C296" s="18">
        <f>'Enter data'!C$10</f>
        <v>0.1</v>
      </c>
      <c r="D296" s="18">
        <v>10</v>
      </c>
      <c r="E296" s="20">
        <f t="shared" si="34"/>
        <v>0.2060629913269952</v>
      </c>
      <c r="F296" s="3">
        <f t="shared" si="35"/>
        <v>7.844229764856594</v>
      </c>
      <c r="G296" s="3">
        <f t="shared" si="36"/>
        <v>7.694840139080063</v>
      </c>
      <c r="H296" s="21">
        <f t="shared" si="37"/>
        <v>7.844229764856594</v>
      </c>
      <c r="I296" s="13">
        <f t="shared" si="38"/>
        <v>78.41472802665315</v>
      </c>
      <c r="J296" s="4">
        <f t="shared" si="39"/>
        <v>70.30324616075544</v>
      </c>
      <c r="K296" s="21">
        <f t="shared" si="40"/>
        <v>78.41472802665315</v>
      </c>
      <c r="L296" s="20">
        <f>299.79/D296*'Enter data'!H$9/H296^0.5</f>
        <v>10.70389866903821</v>
      </c>
      <c r="M296" s="20">
        <f t="shared" si="42"/>
        <v>5.351949334519105</v>
      </c>
      <c r="N296" s="20">
        <f t="shared" si="42"/>
        <v>2.6759746672595526</v>
      </c>
    </row>
    <row r="297" spans="1:14" ht="12.75">
      <c r="A297" s="18">
        <f>'Enter data'!C$6</f>
        <v>12.85</v>
      </c>
      <c r="B297" s="19">
        <f>B296/F$11</f>
        <v>0.02032357010936174</v>
      </c>
      <c r="C297" s="18">
        <f>'Enter data'!C$10</f>
        <v>0.1</v>
      </c>
      <c r="D297" s="18">
        <v>10</v>
      </c>
      <c r="E297" s="20">
        <f t="shared" si="34"/>
        <v>0.2032357010936174</v>
      </c>
      <c r="F297" s="3">
        <f t="shared" si="35"/>
        <v>7.840084660968003</v>
      </c>
      <c r="G297" s="3">
        <f t="shared" si="36"/>
        <v>7.689629157489211</v>
      </c>
      <c r="H297" s="21">
        <f t="shared" si="37"/>
        <v>7.840084660968003</v>
      </c>
      <c r="I297" s="13">
        <f t="shared" si="38"/>
        <v>78.73072563512699</v>
      </c>
      <c r="J297" s="4">
        <f t="shared" si="39"/>
        <v>70.47183188056155</v>
      </c>
      <c r="K297" s="21">
        <f t="shared" si="40"/>
        <v>78.73072563512699</v>
      </c>
      <c r="L297" s="20">
        <f>299.79/D297*'Enter data'!H$9/H297^0.5</f>
        <v>10.706727905644033</v>
      </c>
      <c r="M297" s="20">
        <f t="shared" si="42"/>
        <v>5.353363952822017</v>
      </c>
      <c r="N297" s="20">
        <f t="shared" si="42"/>
        <v>2.6766819764110084</v>
      </c>
    </row>
    <row r="298" spans="1:14" ht="12.75">
      <c r="A298" s="18">
        <f>'Enter data'!C$6</f>
        <v>12.85</v>
      </c>
      <c r="B298" s="19">
        <f>B297/F$11</f>
        <v>0.020044720273651142</v>
      </c>
      <c r="C298" s="18">
        <f>'Enter data'!C$10</f>
        <v>0.1</v>
      </c>
      <c r="D298" s="18">
        <v>10</v>
      </c>
      <c r="E298" s="20">
        <f t="shared" si="34"/>
        <v>0.2004472027365114</v>
      </c>
      <c r="F298" s="3">
        <f t="shared" si="35"/>
        <v>7.835962729727255</v>
      </c>
      <c r="G298" s="3">
        <f t="shared" si="36"/>
        <v>7.684452261607242</v>
      </c>
      <c r="H298" s="21">
        <f t="shared" si="37"/>
        <v>7.835962729727255</v>
      </c>
      <c r="I298" s="13">
        <f t="shared" si="38"/>
        <v>79.04680005120947</v>
      </c>
      <c r="J298" s="4">
        <f t="shared" si="39"/>
        <v>70.63905214553333</v>
      </c>
      <c r="K298" s="21">
        <f t="shared" si="40"/>
        <v>79.04680005120947</v>
      </c>
      <c r="L298" s="20">
        <f>299.79/D298*'Enter data'!H$9/H298^0.5</f>
        <v>10.70954355163265</v>
      </c>
      <c r="M298" s="20">
        <f t="shared" si="42"/>
        <v>5.354771775816325</v>
      </c>
      <c r="N298" s="20">
        <f t="shared" si="42"/>
        <v>2.6773858879081627</v>
      </c>
    </row>
    <row r="299" spans="1:14" ht="12.75">
      <c r="A299" s="18">
        <f>'Enter data'!C$6</f>
        <v>12.85</v>
      </c>
      <c r="B299" s="19">
        <f>B298/F$11</f>
        <v>0.019769696401118142</v>
      </c>
      <c r="C299" s="18">
        <f>'Enter data'!C$10</f>
        <v>0.1</v>
      </c>
      <c r="D299" s="18">
        <v>10</v>
      </c>
      <c r="E299" s="20">
        <f t="shared" si="34"/>
        <v>0.19769696401118142</v>
      </c>
      <c r="F299" s="3">
        <f t="shared" si="35"/>
        <v>7.83186382071855</v>
      </c>
      <c r="G299" s="3">
        <f t="shared" si="36"/>
        <v>7.6793092524295705</v>
      </c>
      <c r="H299" s="21">
        <f t="shared" si="37"/>
        <v>7.83186382071855</v>
      </c>
      <c r="I299" s="13">
        <f t="shared" si="38"/>
        <v>79.36295010033717</v>
      </c>
      <c r="J299" s="4">
        <f t="shared" si="39"/>
        <v>70.80491023744938</v>
      </c>
      <c r="K299" s="21">
        <f t="shared" si="40"/>
        <v>79.36295010033717</v>
      </c>
      <c r="L299" s="20">
        <f>299.79/D299*'Enter data'!H$9/H299^0.5</f>
        <v>10.712345675333586</v>
      </c>
      <c r="M299" s="20">
        <f t="shared" si="42"/>
        <v>5.356172837666793</v>
      </c>
      <c r="N299" s="20">
        <f t="shared" si="42"/>
        <v>2.6780864188333964</v>
      </c>
    </row>
    <row r="300" spans="1:14" ht="12.75">
      <c r="A300" s="18">
        <f>'Enter data'!C$6</f>
        <v>12.85</v>
      </c>
      <c r="B300" s="19">
        <f>B299/F$11</f>
        <v>0.019498445997579994</v>
      </c>
      <c r="C300" s="18">
        <f>'Enter data'!C$10</f>
        <v>0.1</v>
      </c>
      <c r="D300" s="18">
        <v>10</v>
      </c>
      <c r="E300" s="20">
        <f t="shared" si="34"/>
        <v>0.19498445997579994</v>
      </c>
      <c r="F300" s="3">
        <f t="shared" si="35"/>
        <v>7.827787786288029</v>
      </c>
      <c r="G300" s="3">
        <f t="shared" si="36"/>
        <v>7.674199931623762</v>
      </c>
      <c r="H300" s="21">
        <f t="shared" si="37"/>
        <v>7.827787786288029</v>
      </c>
      <c r="I300" s="13">
        <f t="shared" si="38"/>
        <v>79.67917461947997</v>
      </c>
      <c r="J300" s="4">
        <f t="shared" si="39"/>
        <v>70.96940961790123</v>
      </c>
      <c r="K300" s="21">
        <f t="shared" si="40"/>
        <v>79.67917461947997</v>
      </c>
      <c r="L300" s="20">
        <f>299.79/D300*'Enter data'!H$9/H300^0.5</f>
        <v>10.715134343625438</v>
      </c>
      <c r="M300" s="20">
        <f t="shared" si="42"/>
        <v>5.357567171812719</v>
      </c>
      <c r="N300" s="20">
        <f t="shared" si="42"/>
        <v>2.6787835859063596</v>
      </c>
    </row>
    <row r="301" spans="1:14" ht="12.75">
      <c r="A301" s="18">
        <f>'Enter data'!C$6</f>
        <v>12.85</v>
      </c>
      <c r="B301" s="19">
        <f>B300/F$11</f>
        <v>0.01923091728910113</v>
      </c>
      <c r="C301" s="18">
        <f>'Enter data'!C$10</f>
        <v>0.1</v>
      </c>
      <c r="D301" s="18">
        <v>10</v>
      </c>
      <c r="E301" s="20">
        <f t="shared" si="34"/>
        <v>0.19230917289101127</v>
      </c>
      <c r="F301" s="3">
        <f t="shared" si="35"/>
        <v>7.823734481448572</v>
      </c>
      <c r="G301" s="3">
        <f t="shared" si="36"/>
        <v>7.669124101538119</v>
      </c>
      <c r="H301" s="21">
        <f t="shared" si="37"/>
        <v>7.823734481448572</v>
      </c>
      <c r="I301" s="13">
        <f t="shared" si="38"/>
        <v>79.99547245696384</v>
      </c>
      <c r="J301" s="4">
        <f t="shared" si="39"/>
        <v>71.13255392423358</v>
      </c>
      <c r="K301" s="21">
        <f t="shared" si="40"/>
        <v>79.99547245696384</v>
      </c>
      <c r="L301" s="20">
        <f>299.79/D301*'Enter data'!H$9/H301^0.5</f>
        <v>10.717909621991359</v>
      </c>
      <c r="M301" s="20">
        <f t="shared" si="42"/>
        <v>5.358954810995679</v>
      </c>
      <c r="N301" s="20">
        <f t="shared" si="42"/>
        <v>2.6794774054978396</v>
      </c>
    </row>
    <row r="302" spans="1:14" ht="12.75">
      <c r="A302" s="18">
        <f>'Enter data'!C$6</f>
        <v>12.85</v>
      </c>
      <c r="B302" s="19">
        <f>B301/F$11</f>
        <v>0.01896705921211101</v>
      </c>
      <c r="C302" s="18">
        <f>'Enter data'!C$10</f>
        <v>0.1</v>
      </c>
      <c r="D302" s="18">
        <v>10</v>
      </c>
      <c r="E302" s="20">
        <f t="shared" si="34"/>
        <v>0.1896705921211101</v>
      </c>
      <c r="F302" s="3">
        <f t="shared" si="35"/>
        <v>7.819703763787774</v>
      </c>
      <c r="G302" s="3">
        <f t="shared" si="36"/>
        <v>7.664081565209989</v>
      </c>
      <c r="H302" s="21">
        <f t="shared" si="37"/>
        <v>7.819703763787774</v>
      </c>
      <c r="I302" s="13">
        <f t="shared" si="38"/>
        <v>80.31184247230001</v>
      </c>
      <c r="J302" s="4">
        <f t="shared" si="39"/>
        <v>71.29434696548948</v>
      </c>
      <c r="K302" s="21">
        <f t="shared" si="40"/>
        <v>80.31184247230001</v>
      </c>
      <c r="L302" s="20">
        <f>299.79/D302*'Enter data'!H$9/H302^0.5</f>
        <v>10.720671574572723</v>
      </c>
      <c r="M302" s="20">
        <f t="shared" si="42"/>
        <v>5.3603357872863615</v>
      </c>
      <c r="N302" s="20">
        <f t="shared" si="42"/>
        <v>2.6801678936431808</v>
      </c>
    </row>
    <row r="303" spans="1:14" ht="12.75">
      <c r="A303" s="18">
        <f>'Enter data'!C$6</f>
        <v>12.85</v>
      </c>
      <c r="B303" s="19">
        <f>B302/F$11</f>
        <v>0.018706821403657557</v>
      </c>
      <c r="C303" s="18">
        <f>'Enter data'!C$10</f>
        <v>0.1</v>
      </c>
      <c r="D303" s="18">
        <v>10</v>
      </c>
      <c r="E303" s="20">
        <f t="shared" si="34"/>
        <v>0.18706821403657556</v>
      </c>
      <c r="F303" s="3">
        <f t="shared" si="35"/>
        <v>7.815695493379003</v>
      </c>
      <c r="G303" s="3">
        <f t="shared" si="36"/>
        <v>7.659072126373768</v>
      </c>
      <c r="H303" s="21">
        <f t="shared" si="37"/>
        <v>7.815695493379003</v>
      </c>
      <c r="I303" s="13">
        <f t="shared" si="38"/>
        <v>80.62828353601978</v>
      </c>
      <c r="J303" s="4">
        <f t="shared" si="39"/>
        <v>71.45479271836295</v>
      </c>
      <c r="K303" s="21">
        <f t="shared" si="40"/>
        <v>80.62828353601978</v>
      </c>
      <c r="L303" s="20">
        <f>299.79/D303*'Enter data'!H$9/H303^0.5</f>
        <v>10.723420264221092</v>
      </c>
      <c r="M303" s="20">
        <f t="shared" si="42"/>
        <v>5.361710132110546</v>
      </c>
      <c r="N303" s="20">
        <f t="shared" si="42"/>
        <v>2.680855066055273</v>
      </c>
    </row>
    <row r="304" spans="1:14" ht="12.75">
      <c r="A304" s="18">
        <f>'Enter data'!C$6</f>
        <v>12.85</v>
      </c>
      <c r="B304" s="19">
        <f>B303/F$11</f>
        <v>0.018450154191794292</v>
      </c>
      <c r="C304" s="18">
        <f>'Enter data'!C$10</f>
        <v>0.1</v>
      </c>
      <c r="D304" s="18">
        <v>10</v>
      </c>
      <c r="E304" s="20">
        <f t="shared" si="34"/>
        <v>0.1845015419179429</v>
      </c>
      <c r="F304" s="3">
        <f t="shared" si="35"/>
        <v>7.811709532695436</v>
      </c>
      <c r="G304" s="3">
        <f t="shared" si="36"/>
        <v>7.654095589468628</v>
      </c>
      <c r="H304" s="21">
        <f t="shared" si="37"/>
        <v>7.811709532695436</v>
      </c>
      <c r="I304" s="13">
        <f t="shared" si="38"/>
        <v>80.94479452951475</v>
      </c>
      <c r="J304" s="4">
        <f t="shared" si="39"/>
        <v>71.61389532316142</v>
      </c>
      <c r="K304" s="21">
        <f t="shared" si="40"/>
        <v>80.94479452951475</v>
      </c>
      <c r="L304" s="20">
        <f>299.79/D304*'Enter data'!H$9/H304^0.5</f>
        <v>10.726155752548488</v>
      </c>
      <c r="M304" s="20">
        <f t="shared" si="42"/>
        <v>5.363077876274244</v>
      </c>
      <c r="N304" s="20">
        <f t="shared" si="42"/>
        <v>2.681538938137122</v>
      </c>
    </row>
    <row r="305" spans="1:14" ht="12.75">
      <c r="A305" s="18">
        <f>'Enter data'!C$6</f>
        <v>12.85</v>
      </c>
      <c r="B305" s="19">
        <f>B304/F$11</f>
        <v>0.018197008586099395</v>
      </c>
      <c r="C305" s="18">
        <f>'Enter data'!C$10</f>
        <v>0.1</v>
      </c>
      <c r="D305" s="18">
        <v>10</v>
      </c>
      <c r="E305" s="20">
        <f t="shared" si="34"/>
        <v>0.18197008586099395</v>
      </c>
      <c r="F305" s="3">
        <f t="shared" si="35"/>
        <v>7.807745746526989</v>
      </c>
      <c r="G305" s="3">
        <f t="shared" si="36"/>
        <v>7.649151759645964</v>
      </c>
      <c r="H305" s="21">
        <f t="shared" si="37"/>
        <v>7.807745746526989</v>
      </c>
      <c r="I305" s="13">
        <f t="shared" si="38"/>
        <v>81.26137434488253</v>
      </c>
      <c r="J305" s="4">
        <f t="shared" si="39"/>
        <v>71.77165907977971</v>
      </c>
      <c r="K305" s="21">
        <f t="shared" si="40"/>
        <v>81.26137434488253</v>
      </c>
      <c r="L305" s="20">
        <f>299.79/D305*'Enter data'!H$9/H305^0.5</f>
        <v>10.72887809997601</v>
      </c>
      <c r="M305" s="20">
        <f t="shared" si="42"/>
        <v>5.364439049988005</v>
      </c>
      <c r="N305" s="20">
        <f t="shared" si="42"/>
        <v>2.6822195249940024</v>
      </c>
    </row>
    <row r="306" spans="1:14" ht="12.75">
      <c r="A306" s="18">
        <f>'Enter data'!C$6</f>
        <v>12.85</v>
      </c>
      <c r="B306" s="19">
        <f>B305/F$11</f>
        <v>0.017947336268324832</v>
      </c>
      <c r="C306" s="18">
        <f>'Enter data'!C$10</f>
        <v>0.1</v>
      </c>
      <c r="D306" s="18">
        <v>10</v>
      </c>
      <c r="E306" s="20">
        <f t="shared" si="34"/>
        <v>0.17947336268324832</v>
      </c>
      <c r="F306" s="3">
        <f t="shared" si="35"/>
        <v>7.803804001900053</v>
      </c>
      <c r="G306" s="3">
        <f t="shared" si="36"/>
        <v>7.644240442776572</v>
      </c>
      <c r="H306" s="21">
        <f t="shared" si="37"/>
        <v>7.803804001900053</v>
      </c>
      <c r="I306" s="13">
        <f t="shared" si="38"/>
        <v>81.57802188477764</v>
      </c>
      <c r="J306" s="4">
        <f t="shared" si="39"/>
        <v>71.92808844368864</v>
      </c>
      <c r="K306" s="21">
        <f t="shared" si="40"/>
        <v>81.57802188477764</v>
      </c>
      <c r="L306" s="20">
        <f>299.79/D306*'Enter data'!H$9/H306^0.5</f>
        <v>10.731587365780896</v>
      </c>
      <c r="M306" s="20">
        <f t="shared" si="42"/>
        <v>5.365793682890448</v>
      </c>
      <c r="N306" s="20">
        <f t="shared" si="42"/>
        <v>2.682896841445224</v>
      </c>
    </row>
    <row r="307" spans="1:14" ht="12.75">
      <c r="A307" s="18">
        <f>'Enter data'!C$6</f>
        <v>12.85</v>
      </c>
      <c r="B307" s="19">
        <f>B306/F$11</f>
        <v>0.017701089583173783</v>
      </c>
      <c r="C307" s="18">
        <f>'Enter data'!C$10</f>
        <v>0.1</v>
      </c>
      <c r="D307" s="18">
        <v>10</v>
      </c>
      <c r="E307" s="20">
        <f t="shared" si="34"/>
        <v>0.17701089583173782</v>
      </c>
      <c r="F307" s="3">
        <f t="shared" si="35"/>
        <v>7.799884167999941</v>
      </c>
      <c r="G307" s="3">
        <f t="shared" si="36"/>
        <v>7.639361445457557</v>
      </c>
      <c r="H307" s="21">
        <f t="shared" si="37"/>
        <v>7.799884167999941</v>
      </c>
      <c r="I307" s="13">
        <f t="shared" si="38"/>
        <v>81.89473606226719</v>
      </c>
      <c r="J307" s="4">
        <f t="shared" si="39"/>
        <v>72.08318802193949</v>
      </c>
      <c r="K307" s="21">
        <f t="shared" si="40"/>
        <v>81.89473606226719</v>
      </c>
      <c r="L307" s="20">
        <f>299.79/D307*'Enter data'!H$9/H307^0.5</f>
        <v>10.734283608142007</v>
      </c>
      <c r="M307" s="20">
        <f t="shared" si="42"/>
        <v>5.367141804071004</v>
      </c>
      <c r="N307" s="20">
        <f t="shared" si="42"/>
        <v>2.683570902035502</v>
      </c>
    </row>
    <row r="308" spans="1:14" ht="12.75">
      <c r="A308" s="18">
        <f>'Enter data'!C$6</f>
        <v>12.85</v>
      </c>
      <c r="B308" s="19">
        <f>B307/F$11</f>
        <v>0.017458221529204614</v>
      </c>
      <c r="C308" s="18">
        <f>'Enter data'!C$10</f>
        <v>0.1</v>
      </c>
      <c r="D308" s="18">
        <v>10</v>
      </c>
      <c r="E308" s="20">
        <f t="shared" si="34"/>
        <v>0.17458221529204612</v>
      </c>
      <c r="F308" s="3">
        <f t="shared" si="35"/>
        <v>7.795986116095967</v>
      </c>
      <c r="G308" s="3">
        <f t="shared" si="36"/>
        <v>7.6345145750189785</v>
      </c>
      <c r="H308" s="21">
        <f t="shared" si="37"/>
        <v>7.795986116095967</v>
      </c>
      <c r="I308" s="13">
        <f t="shared" si="38"/>
        <v>82.21151580069144</v>
      </c>
      <c r="J308" s="4">
        <f t="shared" si="39"/>
        <v>72.23696256918691</v>
      </c>
      <c r="K308" s="21">
        <f t="shared" si="40"/>
        <v>82.21151580069144</v>
      </c>
      <c r="L308" s="20">
        <f>299.79/D308*'Enter data'!H$9/H308^0.5</f>
        <v>10.736966884183833</v>
      </c>
      <c r="M308" s="20">
        <f t="shared" si="42"/>
        <v>5.368483442091916</v>
      </c>
      <c r="N308" s="20">
        <f t="shared" si="42"/>
        <v>2.684241721045958</v>
      </c>
    </row>
    <row r="309" spans="1:14" ht="12.75">
      <c r="A309" s="18">
        <f>'Enter data'!C$6</f>
        <v>12.85</v>
      </c>
      <c r="B309" s="19">
        <f>B308/F$11</f>
        <v>0.01721868574985965</v>
      </c>
      <c r="C309" s="18">
        <f>'Enter data'!C$10</f>
        <v>0.1</v>
      </c>
      <c r="D309" s="18">
        <v>10</v>
      </c>
      <c r="E309" s="20">
        <f t="shared" si="34"/>
        <v>0.1721868574985965</v>
      </c>
      <c r="F309" s="3">
        <f t="shared" si="35"/>
        <v>7.792109719469082</v>
      </c>
      <c r="G309" s="3">
        <f t="shared" si="36"/>
        <v>7.629699639530243</v>
      </c>
      <c r="H309" s="21">
        <f t="shared" si="37"/>
        <v>7.792109719469082</v>
      </c>
      <c r="I309" s="13">
        <f t="shared" si="38"/>
        <v>82.52836003352894</v>
      </c>
      <c r="J309" s="4">
        <f t="shared" si="39"/>
        <v>72.38941698373209</v>
      </c>
      <c r="K309" s="21">
        <f t="shared" si="40"/>
        <v>82.52836003352894</v>
      </c>
      <c r="L309" s="20">
        <f>299.79/D309*'Enter data'!H$9/H309^0.5</f>
        <v>10.73963725001902</v>
      </c>
      <c r="M309" s="20">
        <f t="shared" si="42"/>
        <v>5.36981862500951</v>
      </c>
      <c r="N309" s="20">
        <f t="shared" si="42"/>
        <v>2.684909312504755</v>
      </c>
    </row>
    <row r="310" spans="1:14" ht="12.75">
      <c r="A310" s="18">
        <f>'Enter data'!C$6</f>
        <v>12.85</v>
      </c>
      <c r="B310" s="19">
        <f>B309/F$11</f>
        <v>0.01698243652461703</v>
      </c>
      <c r="C310" s="18">
        <f>'Enter data'!C$10</f>
        <v>0.1</v>
      </c>
      <c r="D310" s="18">
        <v>10</v>
      </c>
      <c r="E310" s="20">
        <f t="shared" si="34"/>
        <v>0.16982436524617028</v>
      </c>
      <c r="F310" s="3">
        <f t="shared" si="35"/>
        <v>7.788254853341967</v>
      </c>
      <c r="G310" s="3">
        <f t="shared" si="36"/>
        <v>7.624916447806243</v>
      </c>
      <c r="H310" s="21">
        <f t="shared" si="37"/>
        <v>7.788254853341967</v>
      </c>
      <c r="I310" s="13">
        <f t="shared" si="38"/>
        <v>82.84526770426592</v>
      </c>
      <c r="J310" s="4">
        <f t="shared" si="39"/>
        <v>72.54055630358788</v>
      </c>
      <c r="K310" s="21">
        <f t="shared" si="40"/>
        <v>82.84526770426592</v>
      </c>
      <c r="L310" s="20">
        <f>299.79/D310*'Enter data'!H$9/H310^0.5</f>
        <v>10.742294760789509</v>
      </c>
      <c r="M310" s="20">
        <f t="shared" si="42"/>
        <v>5.3711473803947545</v>
      </c>
      <c r="N310" s="20">
        <f t="shared" si="42"/>
        <v>2.6855736901973772</v>
      </c>
    </row>
    <row r="311" spans="1:14" ht="12.75">
      <c r="A311" s="18">
        <f>'Enter data'!C$6</f>
        <v>12.85</v>
      </c>
      <c r="B311" s="19">
        <f>B310/F$11</f>
        <v>0.016749428760263967</v>
      </c>
      <c r="C311" s="18">
        <f>'Enter data'!C$10</f>
        <v>0.1</v>
      </c>
      <c r="D311" s="18">
        <v>10</v>
      </c>
      <c r="E311" s="20">
        <f t="shared" si="34"/>
        <v>0.16749428760263965</v>
      </c>
      <c r="F311" s="3">
        <f t="shared" si="35"/>
        <v>7.784421394811538</v>
      </c>
      <c r="G311" s="3">
        <f t="shared" si="36"/>
        <v>7.620164809413245</v>
      </c>
      <c r="H311" s="21">
        <f t="shared" si="37"/>
        <v>7.784421394811538</v>
      </c>
      <c r="I311" s="13">
        <f t="shared" si="38"/>
        <v>83.16223776627017</v>
      </c>
      <c r="J311" s="4">
        <f t="shared" si="39"/>
        <v>72.6903857025681</v>
      </c>
      <c r="K311" s="21">
        <f t="shared" si="40"/>
        <v>83.16223776627017</v>
      </c>
      <c r="L311" s="20">
        <f>299.79/D311*'Enter data'!H$9/H311^0.5</f>
        <v>10.744939470706267</v>
      </c>
      <c r="M311" s="20">
        <f t="shared" si="42"/>
        <v>5.372469735353134</v>
      </c>
      <c r="N311" s="20">
        <f t="shared" si="42"/>
        <v>2.686234867676567</v>
      </c>
    </row>
    <row r="312" spans="1:14" ht="12.75">
      <c r="A312" s="18">
        <f>'Enter data'!C$6</f>
        <v>12.85</v>
      </c>
      <c r="B312" s="19">
        <f>B311/F$11</f>
        <v>0.016519617982289746</v>
      </c>
      <c r="C312" s="18">
        <f>'Enter data'!C$10</f>
        <v>0.1</v>
      </c>
      <c r="D312" s="18">
        <v>10</v>
      </c>
      <c r="E312" s="20">
        <f t="shared" si="34"/>
        <v>0.16519617982289744</v>
      </c>
      <c r="F312" s="3">
        <f t="shared" si="35"/>
        <v>7.7806092227837516</v>
      </c>
      <c r="G312" s="3">
        <f t="shared" si="36"/>
        <v>7.61544453467455</v>
      </c>
      <c r="H312" s="21">
        <f t="shared" si="37"/>
        <v>7.7806092227837516</v>
      </c>
      <c r="I312" s="13">
        <f t="shared" si="38"/>
        <v>83.4792691826687</v>
      </c>
      <c r="J312" s="4">
        <f t="shared" si="39"/>
        <v>72.83891048640245</v>
      </c>
      <c r="K312" s="21">
        <f t="shared" si="40"/>
        <v>83.4792691826687</v>
      </c>
      <c r="L312" s="20">
        <f>299.79/D312*'Enter data'!H$9/H312^0.5</f>
        <v>10.74757143308771</v>
      </c>
      <c r="M312" s="20">
        <f t="shared" si="42"/>
        <v>5.373785716543855</v>
      </c>
      <c r="N312" s="20">
        <f t="shared" si="42"/>
        <v>2.6868928582719276</v>
      </c>
    </row>
    <row r="313" spans="1:14" ht="12.75">
      <c r="A313" s="18">
        <f>'Enter data'!C$6</f>
        <v>12.85</v>
      </c>
      <c r="B313" s="19">
        <f>B312/F$11</f>
        <v>0.016292960326396825</v>
      </c>
      <c r="C313" s="18">
        <f>'Enter data'!C$10</f>
        <v>0.1</v>
      </c>
      <c r="D313" s="18">
        <v>10</v>
      </c>
      <c r="E313" s="20">
        <f t="shared" si="34"/>
        <v>0.16292960326396824</v>
      </c>
      <c r="F313" s="3">
        <f t="shared" si="35"/>
        <v>7.776818217910668</v>
      </c>
      <c r="G313" s="3">
        <f t="shared" si="36"/>
        <v>7.610755434675906</v>
      </c>
      <c r="H313" s="21">
        <f t="shared" si="37"/>
        <v>7.776818217910668</v>
      </c>
      <c r="I313" s="13">
        <f t="shared" si="38"/>
        <v>83.79636092622962</v>
      </c>
      <c r="J313" s="4">
        <f t="shared" si="39"/>
        <v>72.98613608887874</v>
      </c>
      <c r="K313" s="21">
        <f t="shared" si="40"/>
        <v>83.79636092622962</v>
      </c>
      <c r="L313" s="20">
        <f>299.79/D313*'Enter data'!H$9/H313^0.5</f>
        <v>10.750190700396812</v>
      </c>
      <c r="M313" s="20">
        <f t="shared" si="42"/>
        <v>5.375095350198406</v>
      </c>
      <c r="N313" s="20">
        <f t="shared" si="42"/>
        <v>2.687547675099203</v>
      </c>
    </row>
    <row r="314" spans="1:14" ht="12.75">
      <c r="A314" s="18">
        <f>'Enter data'!C$6</f>
        <v>12.85</v>
      </c>
      <c r="B314" s="19">
        <f>B313/F$11</f>
        <v>0.016069412530128377</v>
      </c>
      <c r="C314" s="18">
        <f>'Enter data'!C$10</f>
        <v>0.1</v>
      </c>
      <c r="D314" s="18">
        <v>10</v>
      </c>
      <c r="E314" s="20">
        <f t="shared" si="34"/>
        <v>0.16069412530128377</v>
      </c>
      <c r="F314" s="3">
        <f t="shared" si="35"/>
        <v>7.773048262529685</v>
      </c>
      <c r="G314" s="3">
        <f t="shared" si="36"/>
        <v>7.60609732127069</v>
      </c>
      <c r="H314" s="21">
        <f t="shared" si="37"/>
        <v>7.773048262529685</v>
      </c>
      <c r="I314" s="13">
        <f t="shared" si="38"/>
        <v>84.11351197924749</v>
      </c>
      <c r="J314" s="4">
        <f t="shared" si="39"/>
        <v>73.13206806801433</v>
      </c>
      <c r="K314" s="21">
        <f t="shared" si="40"/>
        <v>84.11351197924749</v>
      </c>
      <c r="L314" s="20">
        <f>299.79/D314*'Enter data'!H$9/H314^0.5</f>
        <v>10.752797324276958</v>
      </c>
      <c r="M314" s="20">
        <f t="shared" si="42"/>
        <v>5.376398662138479</v>
      </c>
      <c r="N314" s="20">
        <f t="shared" si="42"/>
        <v>2.6881993310692396</v>
      </c>
    </row>
    <row r="315" spans="1:14" ht="12.75">
      <c r="A315" s="18">
        <f>'Enter data'!C$6</f>
        <v>12.85</v>
      </c>
      <c r="B315" s="19">
        <f>B314/F$11</f>
        <v>0.015848931924610742</v>
      </c>
      <c r="C315" s="18">
        <f>'Enter data'!C$10</f>
        <v>0.1</v>
      </c>
      <c r="D315" s="18">
        <v>10</v>
      </c>
      <c r="E315" s="20">
        <f t="shared" si="34"/>
        <v>0.1584893192461074</v>
      </c>
      <c r="F315" s="3">
        <f t="shared" si="35"/>
        <v>7.769299240604891</v>
      </c>
      <c r="G315" s="3">
        <f t="shared" si="36"/>
        <v>7.601470007084869</v>
      </c>
      <c r="H315" s="21">
        <f t="shared" si="37"/>
        <v>7.769299240604891</v>
      </c>
      <c r="I315" s="13">
        <f t="shared" si="38"/>
        <v>84.43072133343244</v>
      </c>
      <c r="J315" s="4">
        <f t="shared" si="39"/>
        <v>73.27671210225797</v>
      </c>
      <c r="K315" s="21">
        <f t="shared" si="40"/>
        <v>84.43072133343244</v>
      </c>
      <c r="L315" s="20">
        <f>299.79/D315*'Enter data'!H$9/H315^0.5</f>
        <v>10.755391355586582</v>
      </c>
      <c r="M315" s="20">
        <f aca="true" t="shared" si="43" ref="M315:N334">L315/2</f>
        <v>5.377695677793291</v>
      </c>
      <c r="N315" s="20">
        <f t="shared" si="43"/>
        <v>2.6888478388966455</v>
      </c>
    </row>
    <row r="316" spans="1:14" ht="12.75">
      <c r="A316" s="18">
        <f>'Enter data'!C$6</f>
        <v>12.85</v>
      </c>
      <c r="B316" s="19">
        <f>B315/F$11</f>
        <v>0.015631476426409153</v>
      </c>
      <c r="C316" s="18">
        <f>'Enter data'!C$10</f>
        <v>0.1</v>
      </c>
      <c r="D316" s="18">
        <v>10</v>
      </c>
      <c r="E316" s="20">
        <f t="shared" si="34"/>
        <v>0.15631476426409152</v>
      </c>
      <c r="F316" s="3">
        <f t="shared" si="35"/>
        <v>7.765571037670438</v>
      </c>
      <c r="G316" s="3">
        <f t="shared" si="36"/>
        <v>7.596873305521733</v>
      </c>
      <c r="H316" s="21">
        <f t="shared" si="37"/>
        <v>7.765571037670438</v>
      </c>
      <c r="I316" s="13">
        <f t="shared" si="38"/>
        <v>84.74798798980274</v>
      </c>
      <c r="J316" s="4">
        <f t="shared" si="39"/>
        <v>73.42007398672374</v>
      </c>
      <c r="K316" s="21">
        <f t="shared" si="40"/>
        <v>84.74798798980274</v>
      </c>
      <c r="L316" s="20">
        <f>299.79/D316*'Enter data'!H$9/H316^0.5</f>
        <v>10.757972844432597</v>
      </c>
      <c r="M316" s="20">
        <f t="shared" si="43"/>
        <v>5.378986422216299</v>
      </c>
      <c r="N316" s="20">
        <f t="shared" si="43"/>
        <v>2.6894932111081493</v>
      </c>
    </row>
    <row r="317" spans="1:14" ht="12.75">
      <c r="A317" s="18">
        <f>'Enter data'!C$6</f>
        <v>12.85</v>
      </c>
      <c r="B317" s="19">
        <f>B316/F$11</f>
        <v>0.01541700452949521</v>
      </c>
      <c r="C317" s="18">
        <f>'Enter data'!C$10</f>
        <v>0.1</v>
      </c>
      <c r="D317" s="18">
        <v>10</v>
      </c>
      <c r="E317" s="20">
        <f t="shared" si="34"/>
        <v>0.1541700452949521</v>
      </c>
      <c r="F317" s="3">
        <f t="shared" si="35"/>
        <v>7.761863540775915</v>
      </c>
      <c r="G317" s="3">
        <f t="shared" si="36"/>
        <v>7.592307030766421</v>
      </c>
      <c r="H317" s="21">
        <f t="shared" si="37"/>
        <v>7.761863540775915</v>
      </c>
      <c r="I317" s="13">
        <f t="shared" si="38"/>
        <v>85.06531095858062</v>
      </c>
      <c r="J317" s="4">
        <f t="shared" si="39"/>
        <v>73.56215962945842</v>
      </c>
      <c r="K317" s="21">
        <f t="shared" si="40"/>
        <v>85.06531095858062</v>
      </c>
      <c r="L317" s="20">
        <f>299.79/D317*'Enter data'!H$9/H317^0.5</f>
        <v>10.760541840202698</v>
      </c>
      <c r="M317" s="20">
        <f t="shared" si="43"/>
        <v>5.380270920101349</v>
      </c>
      <c r="N317" s="20">
        <f t="shared" si="43"/>
        <v>2.6901354600506746</v>
      </c>
    </row>
    <row r="318" spans="1:14" ht="12.75">
      <c r="A318" s="18">
        <f>'Enter data'!C$6</f>
        <v>12.85</v>
      </c>
      <c r="B318" s="19">
        <f>B317/F$11</f>
        <v>0.015205475297324576</v>
      </c>
      <c r="C318" s="18">
        <f>'Enter data'!C$10</f>
        <v>0.1</v>
      </c>
      <c r="D318" s="18">
        <v>10</v>
      </c>
      <c r="E318" s="20">
        <f t="shared" si="34"/>
        <v>0.15205475297324575</v>
      </c>
      <c r="F318" s="3">
        <f t="shared" si="35"/>
        <v>7.758176638433619</v>
      </c>
      <c r="G318" s="3">
        <f t="shared" si="36"/>
        <v>7.587770997790221</v>
      </c>
      <c r="H318" s="21">
        <f t="shared" si="37"/>
        <v>7.758176638433619</v>
      </c>
      <c r="I318" s="13">
        <f t="shared" si="38"/>
        <v>85.38268925909152</v>
      </c>
      <c r="J318" s="4">
        <f t="shared" si="39"/>
        <v>73.7029750477437</v>
      </c>
      <c r="K318" s="21">
        <f t="shared" si="40"/>
        <v>85.38268925909152</v>
      </c>
      <c r="L318" s="20">
        <f>299.79/D318*'Enter data'!H$9/H318^0.5</f>
        <v>10.76309839159653</v>
      </c>
      <c r="M318" s="20">
        <f t="shared" si="43"/>
        <v>5.381549195798265</v>
      </c>
      <c r="N318" s="20">
        <f t="shared" si="43"/>
        <v>2.6907745978991326</v>
      </c>
    </row>
    <row r="319" spans="1:14" ht="12.75">
      <c r="A319" s="18">
        <f>'Enter data'!C$6</f>
        <v>12.85</v>
      </c>
      <c r="B319" s="19">
        <f>B318/F$11</f>
        <v>0.014996848355023358</v>
      </c>
      <c r="C319" s="18">
        <f>'Enter data'!C$10</f>
        <v>0.1</v>
      </c>
      <c r="D319" s="18">
        <v>10</v>
      </c>
      <c r="E319" s="20">
        <f t="shared" si="34"/>
        <v>0.14996848355023357</v>
      </c>
      <c r="F319" s="3">
        <f t="shared" si="35"/>
        <v>7.754510220567692</v>
      </c>
      <c r="G319" s="3">
        <f t="shared" si="36"/>
        <v>7.583265022354673</v>
      </c>
      <c r="H319" s="21">
        <f t="shared" si="37"/>
        <v>7.754510220567692</v>
      </c>
      <c r="I319" s="13">
        <f t="shared" si="38"/>
        <v>85.70012191966596</v>
      </c>
      <c r="J319" s="4">
        <f t="shared" si="39"/>
        <v>73.84252636443436</v>
      </c>
      <c r="K319" s="21">
        <f t="shared" si="40"/>
        <v>85.70012191966596</v>
      </c>
      <c r="L319" s="20">
        <f>299.79/D319*'Enter data'!H$9/H319^0.5</f>
        <v>10.765642546655762</v>
      </c>
      <c r="M319" s="20">
        <f t="shared" si="43"/>
        <v>5.382821273327881</v>
      </c>
      <c r="N319" s="20">
        <f t="shared" si="43"/>
        <v>2.6914106366639405</v>
      </c>
    </row>
    <row r="320" spans="1:14" ht="12.75">
      <c r="A320" s="18">
        <f>'Enter data'!C$6</f>
        <v>12.85</v>
      </c>
      <c r="B320" s="19">
        <f>B319/F$11</f>
        <v>0.014791083881681702</v>
      </c>
      <c r="C320" s="18">
        <f>'Enter data'!C$10</f>
        <v>0.1</v>
      </c>
      <c r="D320" s="18">
        <v>10</v>
      </c>
      <c r="E320" s="20">
        <f t="shared" si="34"/>
        <v>0.14791083881681702</v>
      </c>
      <c r="F320" s="3">
        <f t="shared" si="35"/>
        <v>7.750864178465048</v>
      </c>
      <c r="G320" s="3">
        <f t="shared" si="36"/>
        <v>7.578788921015459</v>
      </c>
      <c r="H320" s="21">
        <f t="shared" si="37"/>
        <v>7.750864178465048</v>
      </c>
      <c r="I320" s="13">
        <f t="shared" si="38"/>
        <v>86.01760797754488</v>
      </c>
      <c r="J320" s="4">
        <f t="shared" si="39"/>
        <v>73.98081980433383</v>
      </c>
      <c r="K320" s="21">
        <f t="shared" si="40"/>
        <v>86.01760797754488</v>
      </c>
      <c r="L320" s="20">
        <f>299.79/D320*'Enter data'!H$9/H320^0.5</f>
        <v>10.768174352793132</v>
      </c>
      <c r="M320" s="20">
        <f t="shared" si="43"/>
        <v>5.384087176396566</v>
      </c>
      <c r="N320" s="20">
        <f t="shared" si="43"/>
        <v>2.692043588198283</v>
      </c>
    </row>
    <row r="321" spans="1:14" ht="12.75">
      <c r="A321" s="18">
        <f>'Enter data'!C$6</f>
        <v>12.85</v>
      </c>
      <c r="B321" s="19">
        <f>B320/F$11</f>
        <v>0.014588142602753115</v>
      </c>
      <c r="C321" s="18">
        <f>'Enter data'!C$10</f>
        <v>0.1</v>
      </c>
      <c r="D321" s="18">
        <v>10</v>
      </c>
      <c r="E321" s="20">
        <f t="shared" si="34"/>
        <v>0.14588142602753115</v>
      </c>
      <c r="F321" s="3">
        <f t="shared" si="35"/>
        <v>7.7472384047280345</v>
      </c>
      <c r="G321" s="3">
        <f t="shared" si="36"/>
        <v>7.574342511126106</v>
      </c>
      <c r="H321" s="21">
        <f t="shared" si="37"/>
        <v>7.7472384047280345</v>
      </c>
      <c r="I321" s="13">
        <f t="shared" si="38"/>
        <v>86.33514647878745</v>
      </c>
      <c r="J321" s="4">
        <f t="shared" si="39"/>
        <v>74.1178616906082</v>
      </c>
      <c r="K321" s="21">
        <f t="shared" si="40"/>
        <v>86.33514647878745</v>
      </c>
      <c r="L321" s="20">
        <f>299.79/D321*'Enter data'!H$9/H321^0.5</f>
        <v>10.77069385682044</v>
      </c>
      <c r="M321" s="20">
        <f t="shared" si="43"/>
        <v>5.38534692841022</v>
      </c>
      <c r="N321" s="20">
        <f t="shared" si="43"/>
        <v>2.69267346420511</v>
      </c>
    </row>
    <row r="322" spans="1:14" ht="12.75">
      <c r="A322" s="18">
        <f>'Enter data'!C$6</f>
        <v>12.85</v>
      </c>
      <c r="B322" s="19">
        <f>B321/F$11</f>
        <v>0.014387985782558088</v>
      </c>
      <c r="C322" s="18">
        <f>'Enter data'!C$10</f>
        <v>0.1</v>
      </c>
      <c r="D322" s="18">
        <v>10</v>
      </c>
      <c r="E322" s="20">
        <f t="shared" si="34"/>
        <v>0.14387985782558088</v>
      </c>
      <c r="F322" s="3">
        <f t="shared" si="35"/>
        <v>7.743632793228789</v>
      </c>
      <c r="G322" s="3">
        <f t="shared" si="36"/>
        <v>7.56992561084148</v>
      </c>
      <c r="H322" s="21">
        <f t="shared" si="37"/>
        <v>7.743632793228789</v>
      </c>
      <c r="I322" s="13">
        <f t="shared" si="38"/>
        <v>86.65273647818165</v>
      </c>
      <c r="J322" s="4">
        <f t="shared" si="39"/>
        <v>74.25365844123952</v>
      </c>
      <c r="K322" s="21">
        <f t="shared" si="40"/>
        <v>86.65273647818165</v>
      </c>
      <c r="L322" s="20">
        <f>299.79/D322*'Enter data'!H$9/H322^0.5</f>
        <v>10.77320110497557</v>
      </c>
      <c r="M322" s="20">
        <f t="shared" si="43"/>
        <v>5.386600552487785</v>
      </c>
      <c r="N322" s="20">
        <f t="shared" si="43"/>
        <v>2.6933002762438925</v>
      </c>
    </row>
    <row r="323" spans="1:14" ht="12.75">
      <c r="A323" s="18">
        <f>'Enter data'!C$6</f>
        <v>12.85</v>
      </c>
      <c r="B323" s="19">
        <f>B322/F$11</f>
        <v>0.01419057521689056</v>
      </c>
      <c r="C323" s="18">
        <f>'Enter data'!C$10</f>
        <v>0.1</v>
      </c>
      <c r="D323" s="18">
        <v>10</v>
      </c>
      <c r="E323" s="20">
        <f t="shared" si="34"/>
        <v>0.14190575216890558</v>
      </c>
      <c r="F323" s="3">
        <f t="shared" si="35"/>
        <v>7.740047239065216</v>
      </c>
      <c r="G323" s="3">
        <f t="shared" si="36"/>
        <v>7.565538039121104</v>
      </c>
      <c r="H323" s="21">
        <f t="shared" si="37"/>
        <v>7.740047239065216</v>
      </c>
      <c r="I323" s="13">
        <f t="shared" si="38"/>
        <v>86.97037703915765</v>
      </c>
      <c r="J323" s="4">
        <f t="shared" si="39"/>
        <v>74.38821656552</v>
      </c>
      <c r="K323" s="21">
        <f t="shared" si="40"/>
        <v>86.97037703915765</v>
      </c>
      <c r="L323" s="20">
        <f>299.79/D323*'Enter data'!H$9/H323^0.5</f>
        <v>10.775696142948533</v>
      </c>
      <c r="M323" s="20">
        <f t="shared" si="43"/>
        <v>5.3878480714742665</v>
      </c>
      <c r="N323" s="20">
        <f t="shared" si="43"/>
        <v>2.6939240357371332</v>
      </c>
    </row>
    <row r="324" spans="1:14" ht="12.75">
      <c r="A324" s="18">
        <f>'Enter data'!C$6</f>
        <v>12.85</v>
      </c>
      <c r="B324" s="19">
        <f>B323/F$11</f>
        <v>0.013995873225725822</v>
      </c>
      <c r="C324" s="18">
        <f>'Enter data'!C$10</f>
        <v>0.1</v>
      </c>
      <c r="D324" s="18">
        <v>10</v>
      </c>
      <c r="E324" s="20">
        <f t="shared" si="34"/>
        <v>0.13995873225725822</v>
      </c>
      <c r="F324" s="3">
        <f t="shared" si="35"/>
        <v>7.736481638518541</v>
      </c>
      <c r="G324" s="3">
        <f t="shared" si="36"/>
        <v>7.561179615732272</v>
      </c>
      <c r="H324" s="21">
        <f t="shared" si="37"/>
        <v>7.736481638518541</v>
      </c>
      <c r="I324" s="13">
        <f t="shared" si="38"/>
        <v>87.28806723370334</v>
      </c>
      <c r="J324" s="4">
        <f t="shared" si="39"/>
        <v>74.52154266058737</v>
      </c>
      <c r="K324" s="21">
        <f t="shared" si="40"/>
        <v>87.28806723370334</v>
      </c>
      <c r="L324" s="20">
        <f>299.79/D324*'Enter data'!H$9/H324^0.5</f>
        <v>10.77817901590658</v>
      </c>
      <c r="M324" s="20">
        <f t="shared" si="43"/>
        <v>5.38908950795329</v>
      </c>
      <c r="N324" s="20">
        <f t="shared" si="43"/>
        <v>2.694544753976645</v>
      </c>
    </row>
    <row r="325" spans="1:14" ht="12.75">
      <c r="A325" s="18">
        <f>'Enter data'!C$6</f>
        <v>12.85</v>
      </c>
      <c r="B325" s="19">
        <f>B324/F$11</f>
        <v>0.013803842646028493</v>
      </c>
      <c r="C325" s="18">
        <f>'Enter data'!C$10</f>
        <v>0.1</v>
      </c>
      <c r="D325" s="18">
        <v>10</v>
      </c>
      <c r="E325" s="20">
        <f t="shared" si="34"/>
        <v>0.1380384264602849</v>
      </c>
      <c r="F325" s="3">
        <f t="shared" si="35"/>
        <v>7.732935889012398</v>
      </c>
      <c r="G325" s="3">
        <f t="shared" si="36"/>
        <v>7.556850161253001</v>
      </c>
      <c r="H325" s="21">
        <f t="shared" si="37"/>
        <v>7.732935889012398</v>
      </c>
      <c r="I325" s="13">
        <f t="shared" si="38"/>
        <v>87.60580614228257</v>
      </c>
      <c r="J325" s="4">
        <f t="shared" si="39"/>
        <v>74.65364340800281</v>
      </c>
      <c r="K325" s="21">
        <f t="shared" si="40"/>
        <v>87.60580614228257</v>
      </c>
      <c r="L325" s="20">
        <f>299.79/D325*'Enter data'!H$9/H325^0.5</f>
        <v>10.780649768518414</v>
      </c>
      <c r="M325" s="20">
        <f t="shared" si="43"/>
        <v>5.390324884259207</v>
      </c>
      <c r="N325" s="20">
        <f t="shared" si="43"/>
        <v>2.6951624421296034</v>
      </c>
    </row>
    <row r="326" spans="1:14" ht="12.75">
      <c r="A326" s="18">
        <f>'Enter data'!C$6</f>
        <v>12.85</v>
      </c>
      <c r="B326" s="19">
        <f>B325/F$11</f>
        <v>0.013614446824659149</v>
      </c>
      <c r="C326" s="18">
        <f>'Enter data'!C$10</f>
        <v>0.1</v>
      </c>
      <c r="D326" s="18">
        <v>10</v>
      </c>
      <c r="E326" s="20">
        <f t="shared" si="34"/>
        <v>0.1361444682465915</v>
      </c>
      <c r="F326" s="3">
        <f t="shared" si="35"/>
        <v>7.729409889073391</v>
      </c>
      <c r="G326" s="3">
        <f t="shared" si="36"/>
        <v>7.552549497074783</v>
      </c>
      <c r="H326" s="21">
        <f t="shared" si="37"/>
        <v>7.729409889073391</v>
      </c>
      <c r="I326" s="13">
        <f t="shared" si="38"/>
        <v>87.9235928537555</v>
      </c>
      <c r="J326" s="4">
        <f t="shared" si="39"/>
        <v>74.7845255703721</v>
      </c>
      <c r="K326" s="21">
        <f t="shared" si="40"/>
        <v>87.9235928537555</v>
      </c>
      <c r="L326" s="20">
        <f>299.79/D326*'Enter data'!H$9/H326^0.5</f>
        <v>10.783108444977513</v>
      </c>
      <c r="M326" s="20">
        <f t="shared" si="43"/>
        <v>5.3915542224887565</v>
      </c>
      <c r="N326" s="20">
        <f t="shared" si="43"/>
        <v>2.6957771112443782</v>
      </c>
    </row>
    <row r="327" spans="1:14" ht="12.75">
      <c r="A327" s="18">
        <f>'Enter data'!C$6</f>
        <v>12.85</v>
      </c>
      <c r="B327" s="19">
        <f>B326/F$11</f>
        <v>0.013427649611378292</v>
      </c>
      <c r="C327" s="18">
        <f>'Enter data'!C$10</f>
        <v>0.1</v>
      </c>
      <c r="D327" s="18">
        <v>10</v>
      </c>
      <c r="E327" s="20">
        <f t="shared" si="34"/>
        <v>0.1342764961137829</v>
      </c>
      <c r="F327" s="3">
        <f t="shared" si="35"/>
        <v>7.725903538293085</v>
      </c>
      <c r="G327" s="3">
        <f t="shared" si="36"/>
        <v>7.548277445405182</v>
      </c>
      <c r="H327" s="21">
        <f t="shared" si="37"/>
        <v>7.725903538293085</v>
      </c>
      <c r="I327" s="13">
        <f t="shared" si="38"/>
        <v>88.24142646530115</v>
      </c>
      <c r="J327" s="4">
        <f t="shared" si="39"/>
        <v>74.91419598801076</v>
      </c>
      <c r="K327" s="21">
        <f t="shared" si="40"/>
        <v>88.24142646530115</v>
      </c>
      <c r="L327" s="20">
        <f>299.79/D327*'Enter data'!H$9/H327^0.5</f>
        <v>10.785555089024594</v>
      </c>
      <c r="M327" s="20">
        <f t="shared" si="43"/>
        <v>5.392777544512297</v>
      </c>
      <c r="N327" s="20">
        <f t="shared" si="43"/>
        <v>2.6963887722561486</v>
      </c>
    </row>
    <row r="328" spans="1:14" ht="12.75">
      <c r="A328" s="18">
        <f>'Enter data'!C$6</f>
        <v>12.85</v>
      </c>
      <c r="B328" s="19">
        <f>B327/F$11</f>
        <v>0.013243415351946303</v>
      </c>
      <c r="C328" s="18">
        <f>'Enter data'!C$10</f>
        <v>0.1</v>
      </c>
      <c r="D328" s="18">
        <v>10</v>
      </c>
      <c r="E328" s="20">
        <f t="shared" si="34"/>
        <v>0.13243415351946303</v>
      </c>
      <c r="F328" s="3">
        <f t="shared" si="35"/>
        <v>7.722416737291385</v>
      </c>
      <c r="G328" s="3">
        <f t="shared" si="36"/>
        <v>7.544033829270246</v>
      </c>
      <c r="H328" s="21">
        <f t="shared" si="37"/>
        <v>7.722416737291385</v>
      </c>
      <c r="I328" s="13">
        <f t="shared" si="38"/>
        <v>88.55930608234215</v>
      </c>
      <c r="J328" s="4">
        <f t="shared" si="39"/>
        <v>75.04266157565388</v>
      </c>
      <c r="K328" s="21">
        <f t="shared" si="40"/>
        <v>88.55930608234215</v>
      </c>
      <c r="L328" s="20">
        <f>299.79/D328*'Enter data'!H$9/H328^0.5</f>
        <v>10.787989743969277</v>
      </c>
      <c r="M328" s="20">
        <f t="shared" si="43"/>
        <v>5.3939948719846385</v>
      </c>
      <c r="N328" s="20">
        <f t="shared" si="43"/>
        <v>2.6969974359923192</v>
      </c>
    </row>
    <row r="329" spans="1:14" ht="12.75">
      <c r="A329" s="18">
        <f>'Enter data'!C$6</f>
        <v>12.85</v>
      </c>
      <c r="B329" s="19">
        <f>B328/F$11</f>
        <v>0.013061708881318076</v>
      </c>
      <c r="C329" s="18">
        <f>'Enter data'!C$10</f>
        <v>0.1</v>
      </c>
      <c r="D329" s="18">
        <v>10</v>
      </c>
      <c r="E329" s="20">
        <f t="shared" si="34"/>
        <v>0.13061708881318074</v>
      </c>
      <c r="F329" s="3">
        <f t="shared" si="35"/>
        <v>7.718949387681253</v>
      </c>
      <c r="G329" s="3">
        <f t="shared" si="36"/>
        <v>7.539818472516763</v>
      </c>
      <c r="H329" s="21">
        <f t="shared" si="37"/>
        <v>7.718949387681253</v>
      </c>
      <c r="I329" s="13">
        <f t="shared" si="38"/>
        <v>88.87723081847136</v>
      </c>
      <c r="J329" s="4">
        <f t="shared" si="39"/>
        <v>75.16992931921149</v>
      </c>
      <c r="K329" s="21">
        <f t="shared" si="40"/>
        <v>88.87723081847136</v>
      </c>
      <c r="L329" s="20">
        <f>299.79/D329*'Enter data'!H$9/H329^0.5</f>
        <v>10.790412452710896</v>
      </c>
      <c r="M329" s="20">
        <f t="shared" si="43"/>
        <v>5.395206226355448</v>
      </c>
      <c r="N329" s="20">
        <f t="shared" si="43"/>
        <v>2.697603113177724</v>
      </c>
    </row>
    <row r="330" spans="1:14" ht="12.75">
      <c r="A330" s="18">
        <f>'Enter data'!C$6</f>
        <v>12.85</v>
      </c>
      <c r="B330" s="19">
        <f>B329/F$11</f>
        <v>0.012882495516931004</v>
      </c>
      <c r="C330" s="18">
        <f>'Enter data'!C$10</f>
        <v>0.1</v>
      </c>
      <c r="D330" s="18">
        <v>10</v>
      </c>
      <c r="E330" s="20">
        <f t="shared" si="34"/>
        <v>0.12882495516931003</v>
      </c>
      <c r="F330" s="3">
        <f t="shared" si="35"/>
        <v>7.715501392034716</v>
      </c>
      <c r="G330" s="3">
        <f t="shared" si="36"/>
        <v>7.535631199814342</v>
      </c>
      <c r="H330" s="21">
        <f t="shared" si="37"/>
        <v>7.715501392034716</v>
      </c>
      <c r="I330" s="13">
        <f t="shared" si="38"/>
        <v>89.1951997953806</v>
      </c>
      <c r="J330" s="4">
        <f t="shared" si="39"/>
        <v>75.29600627256997</v>
      </c>
      <c r="K330" s="21">
        <f t="shared" si="40"/>
        <v>89.1951997953806</v>
      </c>
      <c r="L330" s="20">
        <f>299.79/D330*'Enter data'!H$9/H330^0.5</f>
        <v>10.792823257758595</v>
      </c>
      <c r="M330" s="20">
        <f t="shared" si="43"/>
        <v>5.396411628879298</v>
      </c>
      <c r="N330" s="20">
        <f t="shared" si="43"/>
        <v>2.698205814439649</v>
      </c>
    </row>
    <row r="331" spans="1:14" ht="12.75">
      <c r="A331" s="18">
        <f>'Enter data'!C$6</f>
        <v>12.85</v>
      </c>
      <c r="B331" s="19">
        <f>B330/F$11</f>
        <v>0.012705741052085084</v>
      </c>
      <c r="C331" s="18">
        <f>'Enter data'!C$10</f>
        <v>0.1</v>
      </c>
      <c r="D331" s="18">
        <v>10</v>
      </c>
      <c r="E331" s="20">
        <f t="shared" si="34"/>
        <v>0.12705741052085084</v>
      </c>
      <c r="F331" s="3">
        <f t="shared" si="35"/>
        <v>7.712072653850145</v>
      </c>
      <c r="G331" s="3">
        <f t="shared" si="36"/>
        <v>7.531471836657349</v>
      </c>
      <c r="H331" s="21">
        <f t="shared" si="37"/>
        <v>7.712072653850145</v>
      </c>
      <c r="I331" s="13">
        <f t="shared" si="38"/>
        <v>89.51321214279102</v>
      </c>
      <c r="J331" s="4">
        <f t="shared" si="39"/>
        <v>75.42089955443977</v>
      </c>
      <c r="K331" s="21">
        <f t="shared" si="40"/>
        <v>89.51321214279102</v>
      </c>
      <c r="L331" s="20">
        <f>299.79/D331*'Enter data'!H$9/H331^0.5</f>
        <v>10.7952222012506</v>
      </c>
      <c r="M331" s="20">
        <f t="shared" si="43"/>
        <v>5.3976111006253</v>
      </c>
      <c r="N331" s="20">
        <f t="shared" si="43"/>
        <v>2.69880555031265</v>
      </c>
    </row>
    <row r="332" spans="1:14" ht="12.75">
      <c r="A332" s="18">
        <f>'Enter data'!C$6</f>
        <v>12.85</v>
      </c>
      <c r="B332" s="19">
        <f>B331/F$11</f>
        <v>0.01253141174941383</v>
      </c>
      <c r="C332" s="18">
        <f>'Enter data'!C$10</f>
        <v>0.1</v>
      </c>
      <c r="D332" s="18">
        <v>10</v>
      </c>
      <c r="E332" s="20">
        <f t="shared" si="34"/>
        <v>0.1253141174941383</v>
      </c>
      <c r="F332" s="3">
        <f t="shared" si="35"/>
        <v>7.708663077520722</v>
      </c>
      <c r="G332" s="3">
        <f t="shared" si="36"/>
        <v>7.527340209366673</v>
      </c>
      <c r="H332" s="21">
        <f t="shared" si="37"/>
        <v>7.708663077520722</v>
      </c>
      <c r="I332" s="13">
        <f t="shared" si="38"/>
        <v>89.83126699838536</v>
      </c>
      <c r="J332" s="4">
        <f t="shared" si="39"/>
        <v>75.54461634525073</v>
      </c>
      <c r="K332" s="21">
        <f t="shared" si="40"/>
        <v>89.83126699838536</v>
      </c>
      <c r="L332" s="20">
        <f>299.79/D332*'Enter data'!H$9/H332^0.5</f>
        <v>10.797609324972818</v>
      </c>
      <c r="M332" s="20">
        <f t="shared" si="43"/>
        <v>5.398804662486409</v>
      </c>
      <c r="N332" s="20">
        <f t="shared" si="43"/>
        <v>2.6994023312432045</v>
      </c>
    </row>
    <row r="333" spans="1:14" ht="12.75">
      <c r="A333" s="18">
        <f>'Enter data'!C$6</f>
        <v>12.85</v>
      </c>
      <c r="B333" s="19">
        <f>B332/F$11</f>
        <v>0.01235947433444478</v>
      </c>
      <c r="C333" s="18">
        <f>'Enter data'!C$10</f>
        <v>0.1</v>
      </c>
      <c r="D333" s="18">
        <v>10</v>
      </c>
      <c r="E333" s="20">
        <f t="shared" si="34"/>
        <v>0.1235947433444478</v>
      </c>
      <c r="F333" s="3">
        <f t="shared" si="35"/>
        <v>7.705272568304105</v>
      </c>
      <c r="G333" s="3">
        <f t="shared" si="36"/>
        <v>7.523236145091349</v>
      </c>
      <c r="H333" s="21">
        <f t="shared" si="37"/>
        <v>7.705272568304105</v>
      </c>
      <c r="I333" s="13">
        <f t="shared" si="38"/>
        <v>90.14936350774184</v>
      </c>
      <c r="J333" s="4">
        <f t="shared" si="39"/>
        <v>75.66716388409448</v>
      </c>
      <c r="K333" s="21">
        <f t="shared" si="40"/>
        <v>90.14936350774184</v>
      </c>
      <c r="L333" s="20">
        <f>299.79/D333*'Enter data'!H$9/H333^0.5</f>
        <v>10.799984670376688</v>
      </c>
      <c r="M333" s="20">
        <f t="shared" si="43"/>
        <v>5.399992335188344</v>
      </c>
      <c r="N333" s="20">
        <f t="shared" si="43"/>
        <v>2.699996167594172</v>
      </c>
    </row>
    <row r="334" spans="1:14" ht="12.75">
      <c r="A334" s="18">
        <f>'Enter data'!C$6</f>
        <v>12.85</v>
      </c>
      <c r="B334" s="19">
        <f>B333/F$11</f>
        <v>0.012189895989248344</v>
      </c>
      <c r="C334" s="18">
        <f>'Enter data'!C$10</f>
        <v>0.1</v>
      </c>
      <c r="D334" s="18">
        <v>10</v>
      </c>
      <c r="E334" s="20">
        <f t="shared" si="34"/>
        <v>0.12189895989248344</v>
      </c>
      <c r="F334" s="3">
        <f t="shared" si="35"/>
        <v>7.701901032293216</v>
      </c>
      <c r="G334" s="3">
        <f t="shared" si="36"/>
        <v>7.519159471810034</v>
      </c>
      <c r="H334" s="21">
        <f t="shared" si="37"/>
        <v>7.701901032293216</v>
      </c>
      <c r="I334" s="13">
        <f t="shared" si="38"/>
        <v>90.46750082426972</v>
      </c>
      <c r="J334" s="4">
        <f t="shared" si="39"/>
        <v>75.7885494657151</v>
      </c>
      <c r="K334" s="21">
        <f t="shared" si="40"/>
        <v>90.46750082426972</v>
      </c>
      <c r="L334" s="20">
        <f>299.79/D334*'Enter data'!H$9/H334^0.5</f>
        <v>10.80234827859636</v>
      </c>
      <c r="M334" s="20">
        <f t="shared" si="43"/>
        <v>5.40117413929818</v>
      </c>
      <c r="N334" s="20">
        <f t="shared" si="43"/>
        <v>2.70058706964909</v>
      </c>
    </row>
    <row r="335" spans="1:14" ht="12.75">
      <c r="A335" s="18">
        <f>'Enter data'!C$6</f>
        <v>12.85</v>
      </c>
      <c r="B335" s="19">
        <f>B334/F$11</f>
        <v>0.01202264434617381</v>
      </c>
      <c r="C335" s="18">
        <f>'Enter data'!C$10</f>
        <v>0.1</v>
      </c>
      <c r="D335" s="18">
        <v>10</v>
      </c>
      <c r="E335" s="20">
        <f aca="true" t="shared" si="44" ref="E335:E398">B335/C335</f>
        <v>0.12022644346173811</v>
      </c>
      <c r="F335" s="3">
        <f aca="true" t="shared" si="45" ref="F335:F398">(A335+1)/2+(A335-1)/2*((1+12/E335)^-0.5+0.04*(1-E335)^2)</f>
        <v>7.6985483763881275</v>
      </c>
      <c r="G335" s="3">
        <f aca="true" t="shared" si="46" ref="G335:G398">(A335+1)/2+(A335-1)/2*(1+12/E335)^-0.5</f>
        <v>7.515110018332324</v>
      </c>
      <c r="H335" s="21">
        <f aca="true" t="shared" si="47" ref="H335:H398">IF(E335&lt;1,F335,G335)</f>
        <v>7.6985483763881275</v>
      </c>
      <c r="I335" s="13">
        <f aca="true" t="shared" si="48" ref="I335:I398">60/F335^0.5*LN(8/E335+0.25*E335)</f>
        <v>90.78567810914639</v>
      </c>
      <c r="J335" s="4">
        <f aca="true" t="shared" si="49" ref="J335:J398">120*3.14159/(G335^0.5*(E335+1.393+0.667*LN(E335+1.444)))</f>
        <v>75.90878043754806</v>
      </c>
      <c r="K335" s="21">
        <f aca="true" t="shared" si="50" ref="K335:K398">IF($E335&lt;1,I335,J335)</f>
        <v>90.78567810914639</v>
      </c>
      <c r="L335" s="20">
        <f>299.79/D335*'Enter data'!H$9/H335^0.5</f>
        <v>10.804700190465205</v>
      </c>
      <c r="M335" s="20">
        <f aca="true" t="shared" si="51" ref="M335:N354">L335/2</f>
        <v>5.4023500952326025</v>
      </c>
      <c r="N335" s="20">
        <f t="shared" si="51"/>
        <v>2.7011750476163012</v>
      </c>
    </row>
    <row r="336" spans="1:14" ht="12.75">
      <c r="A336" s="18">
        <f>'Enter data'!C$6</f>
        <v>12.85</v>
      </c>
      <c r="B336" s="19">
        <f>B335/F$11</f>
        <v>0.011857687481671287</v>
      </c>
      <c r="C336" s="18">
        <f>'Enter data'!C$10</f>
        <v>0.1</v>
      </c>
      <c r="D336" s="18">
        <v>10</v>
      </c>
      <c r="E336" s="20">
        <f t="shared" si="44"/>
        <v>0.11857687481671286</v>
      </c>
      <c r="F336" s="3">
        <f t="shared" si="45"/>
        <v>7.695214508269014</v>
      </c>
      <c r="G336" s="3">
        <f t="shared" si="46"/>
        <v>7.5110876142999485</v>
      </c>
      <c r="H336" s="21">
        <f t="shared" si="47"/>
        <v>7.695214508269014</v>
      </c>
      <c r="I336" s="13">
        <f t="shared" si="48"/>
        <v>91.10389453125578</v>
      </c>
      <c r="J336" s="4">
        <f t="shared" si="49"/>
        <v>76.02786419680783</v>
      </c>
      <c r="K336" s="21">
        <f t="shared" si="50"/>
        <v>91.10389453125578</v>
      </c>
      <c r="L336" s="20">
        <f>299.79/D336*'Enter data'!H$9/H336^0.5</f>
        <v>10.807040446531671</v>
      </c>
      <c r="M336" s="20">
        <f t="shared" si="51"/>
        <v>5.4035202232658355</v>
      </c>
      <c r="N336" s="20">
        <f t="shared" si="51"/>
        <v>2.7017601116329177</v>
      </c>
    </row>
    <row r="337" spans="1:14" ht="12.75">
      <c r="A337" s="18">
        <f>'Enter data'!C$6</f>
        <v>12.85</v>
      </c>
      <c r="B337" s="19">
        <f>B336/F$11</f>
        <v>0.011694993910198398</v>
      </c>
      <c r="C337" s="18">
        <f>'Enter data'!C$10</f>
        <v>0.1</v>
      </c>
      <c r="D337" s="18">
        <v>10</v>
      </c>
      <c r="E337" s="20">
        <f t="shared" si="44"/>
        <v>0.11694993910198398</v>
      </c>
      <c r="F337" s="3">
        <f t="shared" si="45"/>
        <v>7.691899336370133</v>
      </c>
      <c r="G337" s="3">
        <f t="shared" si="46"/>
        <v>7.507092090187811</v>
      </c>
      <c r="H337" s="21">
        <f t="shared" si="47"/>
        <v>7.691899336370133</v>
      </c>
      <c r="I337" s="13">
        <f t="shared" si="48"/>
        <v>91.42214926712849</v>
      </c>
      <c r="J337" s="4">
        <f t="shared" si="49"/>
        <v>76.14580818762434</v>
      </c>
      <c r="K337" s="21">
        <f t="shared" si="50"/>
        <v>91.42214926712849</v>
      </c>
      <c r="L337" s="20">
        <f>299.79/D337*'Enter data'!H$9/H337^0.5</f>
        <v>10.80936908707452</v>
      </c>
      <c r="M337" s="20">
        <f t="shared" si="51"/>
        <v>5.40468454353726</v>
      </c>
      <c r="N337" s="20">
        <f t="shared" si="51"/>
        <v>2.70234227176863</v>
      </c>
    </row>
    <row r="338" spans="1:14" ht="12.75">
      <c r="A338" s="18">
        <f>'Enter data'!C$6</f>
        <v>12.85</v>
      </c>
      <c r="B338" s="19">
        <f>B337/F$11</f>
        <v>0.011534532578210615</v>
      </c>
      <c r="C338" s="18">
        <f>'Enter data'!C$10</f>
        <v>0.1</v>
      </c>
      <c r="D338" s="18">
        <v>10</v>
      </c>
      <c r="E338" s="20">
        <f t="shared" si="44"/>
        <v>0.11534532578210614</v>
      </c>
      <c r="F338" s="3">
        <f t="shared" si="45"/>
        <v>7.688602769854792</v>
      </c>
      <c r="G338" s="3">
        <f t="shared" si="46"/>
        <v>7.503123277304902</v>
      </c>
      <c r="H338" s="21">
        <f t="shared" si="47"/>
        <v>7.688602769854792</v>
      </c>
      <c r="I338" s="13">
        <f t="shared" si="48"/>
        <v>91.74044150088297</v>
      </c>
      <c r="J338" s="4">
        <f t="shared" si="49"/>
        <v>76.26261989822869</v>
      </c>
      <c r="K338" s="21">
        <f t="shared" si="50"/>
        <v>91.74044150088297</v>
      </c>
      <c r="L338" s="20">
        <f>299.79/D338*'Enter data'!H$9/H338^0.5</f>
        <v>10.811686152117462</v>
      </c>
      <c r="M338" s="20">
        <f t="shared" si="51"/>
        <v>5.405843076058731</v>
      </c>
      <c r="N338" s="20">
        <f t="shared" si="51"/>
        <v>2.7029215380293654</v>
      </c>
    </row>
    <row r="339" spans="1:14" ht="12.75">
      <c r="A339" s="18">
        <f>'Enter data'!C$6</f>
        <v>12.85</v>
      </c>
      <c r="B339" s="19">
        <f>B338/F$11</f>
        <v>0.011376272858234004</v>
      </c>
      <c r="C339" s="18">
        <f>'Enter data'!C$10</f>
        <v>0.1</v>
      </c>
      <c r="D339" s="18">
        <v>10</v>
      </c>
      <c r="E339" s="20">
        <f t="shared" si="44"/>
        <v>0.11376272858234004</v>
      </c>
      <c r="F339" s="3">
        <f t="shared" si="45"/>
        <v>7.685324718591283</v>
      </c>
      <c r="G339" s="3">
        <f t="shared" si="46"/>
        <v>7.499181007795076</v>
      </c>
      <c r="H339" s="21">
        <f t="shared" si="47"/>
        <v>7.685324718591283</v>
      </c>
      <c r="I339" s="13">
        <f t="shared" si="48"/>
        <v>92.05877042416803</v>
      </c>
      <c r="J339" s="4">
        <f t="shared" si="49"/>
        <v>76.37830685818818</v>
      </c>
      <c r="K339" s="21">
        <f t="shared" si="50"/>
        <v>92.05877042416803</v>
      </c>
      <c r="L339" s="20">
        <f>299.79/D339*'Enter data'!H$9/H339^0.5</f>
        <v>10.813991681443182</v>
      </c>
      <c r="M339" s="20">
        <f t="shared" si="51"/>
        <v>5.406995840721591</v>
      </c>
      <c r="N339" s="20">
        <f t="shared" si="51"/>
        <v>2.7034979203607956</v>
      </c>
    </row>
    <row r="340" spans="1:14" ht="12.75">
      <c r="A340" s="18">
        <f>'Enter data'!C$6</f>
        <v>12.85</v>
      </c>
      <c r="B340" s="19">
        <f>B339/F$11</f>
        <v>0.011220184543019334</v>
      </c>
      <c r="C340" s="18">
        <f>'Enter data'!C$10</f>
        <v>0.1</v>
      </c>
      <c r="D340" s="18">
        <v>10</v>
      </c>
      <c r="E340" s="20">
        <f t="shared" si="44"/>
        <v>0.11220184543019333</v>
      </c>
      <c r="F340" s="3">
        <f t="shared" si="45"/>
        <v>7.682065093129744</v>
      </c>
      <c r="G340" s="3">
        <f t="shared" si="46"/>
        <v>7.495265114637704</v>
      </c>
      <c r="H340" s="21">
        <f t="shared" si="47"/>
        <v>7.682065093129744</v>
      </c>
      <c r="I340" s="13">
        <f t="shared" si="48"/>
        <v>92.37713523610685</v>
      </c>
      <c r="J340" s="4">
        <f t="shared" si="49"/>
        <v>76.49287663569075</v>
      </c>
      <c r="K340" s="21">
        <f t="shared" si="50"/>
        <v>92.37713523610685</v>
      </c>
      <c r="L340" s="20">
        <f>299.79/D340*'Enter data'!H$9/H340^0.5</f>
        <v>10.816285714606824</v>
      </c>
      <c r="M340" s="20">
        <f t="shared" si="51"/>
        <v>5.408142857303412</v>
      </c>
      <c r="N340" s="20">
        <f t="shared" si="51"/>
        <v>2.704071428651706</v>
      </c>
    </row>
    <row r="341" spans="1:14" ht="12.75">
      <c r="A341" s="18">
        <f>'Enter data'!C$6</f>
        <v>12.85</v>
      </c>
      <c r="B341" s="19">
        <f>B340/F$11</f>
        <v>0.011066237839776366</v>
      </c>
      <c r="C341" s="18">
        <f>'Enter data'!C$10</f>
        <v>0.1</v>
      </c>
      <c r="D341" s="18">
        <v>10</v>
      </c>
      <c r="E341" s="20">
        <f t="shared" si="44"/>
        <v>0.11066237839776366</v>
      </c>
      <c r="F341" s="3">
        <f t="shared" si="45"/>
        <v>7.6788238046799115</v>
      </c>
      <c r="G341" s="3">
        <f t="shared" si="46"/>
        <v>7.491375431648194</v>
      </c>
      <c r="H341" s="21">
        <f t="shared" si="47"/>
        <v>7.6788238046799115</v>
      </c>
      <c r="I341" s="13">
        <f t="shared" si="48"/>
        <v>92.69553514324176</v>
      </c>
      <c r="J341" s="4">
        <f t="shared" si="49"/>
        <v>76.60633683487919</v>
      </c>
      <c r="K341" s="21">
        <f t="shared" si="50"/>
        <v>92.69553514324176</v>
      </c>
      <c r="L341" s="20">
        <f>299.79/D341*'Enter data'!H$9/H341^0.5</f>
        <v>10.818568290948892</v>
      </c>
      <c r="M341" s="20">
        <f t="shared" si="51"/>
        <v>5.409284145474446</v>
      </c>
      <c r="N341" s="20">
        <f t="shared" si="51"/>
        <v>2.704642072737223</v>
      </c>
    </row>
    <row r="342" spans="1:14" ht="12.75">
      <c r="A342" s="18">
        <f>'Enter data'!C$6</f>
        <v>12.85</v>
      </c>
      <c r="B342" s="19">
        <f>B341/F$11</f>
        <v>0.010914403364487272</v>
      </c>
      <c r="C342" s="18">
        <f>'Enter data'!C$10</f>
        <v>0.1</v>
      </c>
      <c r="D342" s="18">
        <v>10</v>
      </c>
      <c r="E342" s="20">
        <f t="shared" si="44"/>
        <v>0.10914403364487271</v>
      </c>
      <c r="F342" s="3">
        <f t="shared" si="45"/>
        <v>7.675600765089751</v>
      </c>
      <c r="G342" s="3">
        <f t="shared" si="46"/>
        <v>7.4875117934783955</v>
      </c>
      <c r="H342" s="21">
        <f t="shared" si="47"/>
        <v>7.675600765089751</v>
      </c>
      <c r="I342" s="13">
        <f t="shared" si="48"/>
        <v>93.01396935948036</v>
      </c>
      <c r="J342" s="4">
        <f t="shared" si="49"/>
        <v>76.7186950932347</v>
      </c>
      <c r="K342" s="21">
        <f t="shared" si="50"/>
        <v>93.01396935948036</v>
      </c>
      <c r="L342" s="20">
        <f>299.79/D342*'Enter data'!H$9/H342^0.5</f>
        <v>10.820839449607652</v>
      </c>
      <c r="M342" s="20">
        <f t="shared" si="51"/>
        <v>5.410419724803826</v>
      </c>
      <c r="N342" s="20">
        <f t="shared" si="51"/>
        <v>2.705209862401913</v>
      </c>
    </row>
    <row r="343" spans="1:14" ht="12.75">
      <c r="A343" s="18">
        <f>'Enter data'!C$6</f>
        <v>12.85</v>
      </c>
      <c r="B343" s="19">
        <f>B342/F$11</f>
        <v>0.010764652136298057</v>
      </c>
      <c r="C343" s="18">
        <f>'Enter data'!C$10</f>
        <v>0.1</v>
      </c>
      <c r="D343" s="18">
        <v>10</v>
      </c>
      <c r="E343" s="20">
        <f t="shared" si="44"/>
        <v>0.10764652136298057</v>
      </c>
      <c r="F343" s="3">
        <f t="shared" si="45"/>
        <v>7.672395886824915</v>
      </c>
      <c r="G343" s="3">
        <f t="shared" si="46"/>
        <v>7.48367403561688</v>
      </c>
      <c r="H343" s="21">
        <f t="shared" si="47"/>
        <v>7.672395886824915</v>
      </c>
      <c r="I343" s="13">
        <f t="shared" si="48"/>
        <v>93.33243710604278</v>
      </c>
      <c r="J343" s="4">
        <f t="shared" si="49"/>
        <v>76.82995907901048</v>
      </c>
      <c r="K343" s="21">
        <f t="shared" si="50"/>
        <v>93.33243710604278</v>
      </c>
      <c r="L343" s="20">
        <f>299.79/D343*'Enter data'!H$9/H343^0.5</f>
        <v>10.823099229530971</v>
      </c>
      <c r="M343" s="20">
        <f t="shared" si="51"/>
        <v>5.411549614765486</v>
      </c>
      <c r="N343" s="20">
        <f t="shared" si="51"/>
        <v>2.705774807382743</v>
      </c>
    </row>
    <row r="344" spans="1:14" ht="12.75">
      <c r="A344" s="18">
        <f>'Enter data'!C$6</f>
        <v>12.85</v>
      </c>
      <c r="B344" s="19">
        <f>B343/F$11</f>
        <v>0.010616955571986959</v>
      </c>
      <c r="C344" s="18">
        <f>'Enter data'!C$10</f>
        <v>0.1</v>
      </c>
      <c r="D344" s="18">
        <v>10</v>
      </c>
      <c r="E344" s="20">
        <f t="shared" si="44"/>
        <v>0.10616955571986958</v>
      </c>
      <c r="F344" s="3">
        <f t="shared" si="45"/>
        <v>7.669209082949022</v>
      </c>
      <c r="G344" s="3">
        <f t="shared" si="46"/>
        <v>7.479861994389104</v>
      </c>
      <c r="H344" s="21">
        <f t="shared" si="47"/>
        <v>7.669209082949022</v>
      </c>
      <c r="I344" s="13">
        <f t="shared" si="48"/>
        <v>93.65093761140966</v>
      </c>
      <c r="J344" s="4">
        <f t="shared" si="49"/>
        <v>76.94013648871463</v>
      </c>
      <c r="K344" s="21">
        <f t="shared" si="50"/>
        <v>93.65093761140966</v>
      </c>
      <c r="L344" s="20">
        <f>299.79/D344*'Enter data'!H$9/H344^0.5</f>
        <v>10.825347669487709</v>
      </c>
      <c r="M344" s="20">
        <f t="shared" si="51"/>
        <v>5.412673834743854</v>
      </c>
      <c r="N344" s="20">
        <f t="shared" si="51"/>
        <v>2.706336917371927</v>
      </c>
    </row>
    <row r="345" spans="1:14" ht="12.75">
      <c r="A345" s="18">
        <f>'Enter data'!C$6</f>
        <v>12.85</v>
      </c>
      <c r="B345" s="19">
        <f>B344/F$11</f>
        <v>0.010471285480508711</v>
      </c>
      <c r="C345" s="18">
        <f>'Enter data'!C$10</f>
        <v>0.1</v>
      </c>
      <c r="D345" s="18">
        <v>10</v>
      </c>
      <c r="E345" s="20">
        <f t="shared" si="44"/>
        <v>0.1047128548050871</v>
      </c>
      <c r="F345" s="3">
        <f t="shared" si="45"/>
        <v>7.666040267104709</v>
      </c>
      <c r="G345" s="3">
        <f t="shared" si="46"/>
        <v>7.476075506957462</v>
      </c>
      <c r="H345" s="21">
        <f t="shared" si="47"/>
        <v>7.666040267104709</v>
      </c>
      <c r="I345" s="13">
        <f t="shared" si="48"/>
        <v>93.96947011127148</v>
      </c>
      <c r="J345" s="4">
        <f t="shared" si="49"/>
        <v>77.04923504464313</v>
      </c>
      <c r="K345" s="21">
        <f t="shared" si="50"/>
        <v>93.96947011127148</v>
      </c>
      <c r="L345" s="20">
        <f>299.79/D345*'Enter data'!H$9/H345^0.5</f>
        <v>10.827584808078578</v>
      </c>
      <c r="M345" s="20">
        <f t="shared" si="51"/>
        <v>5.413792404039289</v>
      </c>
      <c r="N345" s="20">
        <f t="shared" si="51"/>
        <v>2.7068962020196445</v>
      </c>
    </row>
    <row r="346" spans="1:14" ht="12.75">
      <c r="A346" s="18">
        <f>'Enter data'!C$6</f>
        <v>12.85</v>
      </c>
      <c r="B346" s="19">
        <f>B345/F$11</f>
        <v>0.010327614057613694</v>
      </c>
      <c r="C346" s="18">
        <f>'Enter data'!C$10</f>
        <v>0.1</v>
      </c>
      <c r="D346" s="18">
        <v>10</v>
      </c>
      <c r="E346" s="20">
        <f t="shared" si="44"/>
        <v>0.10327614057613693</v>
      </c>
      <c r="F346" s="3">
        <f t="shared" si="45"/>
        <v>7.662889353495447</v>
      </c>
      <c r="G346" s="3">
        <f t="shared" si="46"/>
        <v>7.4723144113212205</v>
      </c>
      <c r="H346" s="21">
        <f t="shared" si="47"/>
        <v>7.662889353495447</v>
      </c>
      <c r="I346" s="13">
        <f t="shared" si="48"/>
        <v>94.28803384847846</v>
      </c>
      <c r="J346" s="4">
        <f t="shared" si="49"/>
        <v>77.15726249246174</v>
      </c>
      <c r="K346" s="21">
        <f t="shared" si="50"/>
        <v>94.28803384847846</v>
      </c>
      <c r="L346" s="20">
        <f>299.79/D346*'Enter data'!H$9/H346^0.5</f>
        <v>10.829810683746551</v>
      </c>
      <c r="M346" s="20">
        <f t="shared" si="51"/>
        <v>5.4149053418732755</v>
      </c>
      <c r="N346" s="20">
        <f t="shared" si="51"/>
        <v>2.7074526709366378</v>
      </c>
    </row>
    <row r="347" spans="1:14" ht="12.75">
      <c r="A347" s="18">
        <f>'Enter data'!C$6</f>
        <v>12.85</v>
      </c>
      <c r="B347" s="19">
        <f>B346/F$11</f>
        <v>0.010185913880540892</v>
      </c>
      <c r="C347" s="18">
        <f>'Enter data'!C$10</f>
        <v>0.1</v>
      </c>
      <c r="D347" s="18">
        <v>10</v>
      </c>
      <c r="E347" s="20">
        <f t="shared" si="44"/>
        <v>0.10185913880540891</v>
      </c>
      <c r="F347" s="3">
        <f t="shared" si="45"/>
        <v>7.659756256868081</v>
      </c>
      <c r="G347" s="3">
        <f t="shared" si="46"/>
        <v>7.4685785463163565</v>
      </c>
      <c r="H347" s="21">
        <f t="shared" si="47"/>
        <v>7.659756256868081</v>
      </c>
      <c r="I347" s="13">
        <f t="shared" si="48"/>
        <v>94.60662807299157</v>
      </c>
      <c r="J347" s="4">
        <f t="shared" si="49"/>
        <v>77.26422659883796</v>
      </c>
      <c r="K347" s="21">
        <f t="shared" si="50"/>
        <v>94.60662807299157</v>
      </c>
      <c r="L347" s="20">
        <f>299.79/D347*'Enter data'!H$9/H347^0.5</f>
        <v>10.83202533478683</v>
      </c>
      <c r="M347" s="20">
        <f t="shared" si="51"/>
        <v>5.416012667393415</v>
      </c>
      <c r="N347" s="20">
        <f t="shared" si="51"/>
        <v>2.7080063336967073</v>
      </c>
    </row>
    <row r="348" spans="1:14" ht="12.75">
      <c r="A348" s="18">
        <f>'Enter data'!C$6</f>
        <v>12.85</v>
      </c>
      <c r="B348" s="19">
        <f>B347/F$11</f>
        <v>0.010046157902783676</v>
      </c>
      <c r="C348" s="18">
        <f>'Enter data'!C$10</f>
        <v>0.1</v>
      </c>
      <c r="D348" s="18">
        <v>10</v>
      </c>
      <c r="E348" s="20">
        <f t="shared" si="44"/>
        <v>0.10046157902783676</v>
      </c>
      <c r="F348" s="3">
        <f t="shared" si="45"/>
        <v>7.6566408924960845</v>
      </c>
      <c r="G348" s="3">
        <f t="shared" si="46"/>
        <v>7.4648677516152775</v>
      </c>
      <c r="H348" s="21">
        <f t="shared" si="47"/>
        <v>7.6566408924960845</v>
      </c>
      <c r="I348" s="13">
        <f t="shared" si="48"/>
        <v>94.92525204183428</v>
      </c>
      <c r="J348" s="4">
        <f t="shared" si="49"/>
        <v>77.37013514912195</v>
      </c>
      <c r="K348" s="21">
        <f t="shared" si="50"/>
        <v>94.92525204183428</v>
      </c>
      <c r="L348" s="20">
        <f>299.79/D348*'Enter data'!H$9/H348^0.5</f>
        <v>10.834228799356339</v>
      </c>
      <c r="M348" s="20">
        <f t="shared" si="51"/>
        <v>5.417114399678169</v>
      </c>
      <c r="N348" s="20">
        <f t="shared" si="51"/>
        <v>2.7085571998390847</v>
      </c>
    </row>
    <row r="349" spans="1:14" ht="12.75">
      <c r="A349" s="18">
        <f>'Enter data'!C$6</f>
        <v>12.85</v>
      </c>
      <c r="B349" s="19">
        <f>B348/F$11</f>
        <v>0.009908319448927403</v>
      </c>
      <c r="C349" s="18">
        <f>'Enter data'!C$10</f>
        <v>0.1</v>
      </c>
      <c r="D349" s="18">
        <v>10</v>
      </c>
      <c r="E349" s="20">
        <f t="shared" si="44"/>
        <v>0.09908319448927402</v>
      </c>
      <c r="F349" s="3">
        <f t="shared" si="45"/>
        <v>7.653543176163486</v>
      </c>
      <c r="G349" s="3">
        <f t="shared" si="46"/>
        <v>7.461181867726443</v>
      </c>
      <c r="H349" s="21">
        <f t="shared" si="47"/>
        <v>7.653543176163486</v>
      </c>
      <c r="I349" s="13">
        <f t="shared" si="48"/>
        <v>95.24390501904502</v>
      </c>
      <c r="J349" s="4">
        <f t="shared" si="49"/>
        <v>77.47499594507644</v>
      </c>
      <c r="K349" s="21">
        <f t="shared" si="50"/>
        <v>95.24390501904502</v>
      </c>
      <c r="L349" s="20">
        <f>299.79/D349*'Enter data'!H$9/H349^0.5</f>
        <v>10.83642111548282</v>
      </c>
      <c r="M349" s="20">
        <f t="shared" si="51"/>
        <v>5.41821055774141</v>
      </c>
      <c r="N349" s="20">
        <f t="shared" si="51"/>
        <v>2.709105278870705</v>
      </c>
    </row>
    <row r="350" spans="1:14" ht="12.75">
      <c r="A350" s="18">
        <f>'Enter data'!C$6</f>
        <v>12.85</v>
      </c>
      <c r="B350" s="19">
        <f>B349/F$11</f>
        <v>0.009772372209557836</v>
      </c>
      <c r="C350" s="18">
        <f>'Enter data'!C$10</f>
        <v>0.1</v>
      </c>
      <c r="D350" s="18">
        <v>10</v>
      </c>
      <c r="E350" s="20">
        <f t="shared" si="44"/>
        <v>0.09772372209557835</v>
      </c>
      <c r="F350" s="3">
        <f t="shared" si="45"/>
        <v>7.650463024149457</v>
      </c>
      <c r="G350" s="3">
        <f t="shared" si="46"/>
        <v>7.45752073599389</v>
      </c>
      <c r="H350" s="21">
        <f t="shared" si="47"/>
        <v>7.650463024149457</v>
      </c>
      <c r="I350" s="13">
        <f t="shared" si="48"/>
        <v>95.5625862756307</v>
      </c>
      <c r="J350" s="4">
        <f t="shared" si="49"/>
        <v>77.57881680265604</v>
      </c>
      <c r="K350" s="21">
        <f t="shared" si="50"/>
        <v>95.5625862756307</v>
      </c>
      <c r="L350" s="20">
        <f>299.79/D350*'Enter data'!H$9/H350^0.5</f>
        <v>10.838602321073516</v>
      </c>
      <c r="M350" s="20">
        <f t="shared" si="51"/>
        <v>5.419301160536758</v>
      </c>
      <c r="N350" s="20">
        <f t="shared" si="51"/>
        <v>2.709650580268379</v>
      </c>
    </row>
    <row r="351" spans="1:14" ht="12.75">
      <c r="A351" s="18">
        <f>'Enter data'!C$6</f>
        <v>12.85</v>
      </c>
      <c r="B351" s="19">
        <f>B350/F$11</f>
        <v>0.009638290236239437</v>
      </c>
      <c r="C351" s="18">
        <f>'Enter data'!C$10</f>
        <v>0.1</v>
      </c>
      <c r="D351" s="18">
        <v>10</v>
      </c>
      <c r="E351" s="20">
        <f t="shared" si="44"/>
        <v>0.09638290236239436</v>
      </c>
      <c r="F351" s="3">
        <f t="shared" si="45"/>
        <v>7.647400353213545</v>
      </c>
      <c r="G351" s="3">
        <f t="shared" si="46"/>
        <v>7.4538841985966515</v>
      </c>
      <c r="H351" s="21">
        <f t="shared" si="47"/>
        <v>7.647400353213545</v>
      </c>
      <c r="I351" s="13">
        <f t="shared" si="48"/>
        <v>95.88129508952055</v>
      </c>
      <c r="J351" s="4">
        <f t="shared" si="49"/>
        <v>77.68160554983479</v>
      </c>
      <c r="K351" s="21">
        <f t="shared" si="50"/>
        <v>95.88129508952055</v>
      </c>
      <c r="L351" s="20">
        <f>299.79/D351*'Enter data'!H$9/H351^0.5</f>
        <v>10.84077245392343</v>
      </c>
      <c r="M351" s="20">
        <f t="shared" si="51"/>
        <v>5.420386226961715</v>
      </c>
      <c r="N351" s="20">
        <f t="shared" si="51"/>
        <v>2.7101931134808575</v>
      </c>
    </row>
    <row r="352" spans="1:14" ht="12.75">
      <c r="A352" s="18">
        <f>'Enter data'!C$6</f>
        <v>12.85</v>
      </c>
      <c r="B352" s="19">
        <f>B351/F$11</f>
        <v>0.009506047936562548</v>
      </c>
      <c r="C352" s="18">
        <f>'Enter data'!C$10</f>
        <v>0.1</v>
      </c>
      <c r="D352" s="18">
        <v>10</v>
      </c>
      <c r="E352" s="20">
        <f t="shared" si="44"/>
        <v>0.09506047936562548</v>
      </c>
      <c r="F352" s="3">
        <f t="shared" si="45"/>
        <v>7.644355080581503</v>
      </c>
      <c r="G352" s="3">
        <f t="shared" si="46"/>
        <v>7.450272098548088</v>
      </c>
      <c r="H352" s="21">
        <f t="shared" si="47"/>
        <v>7.644355080581503</v>
      </c>
      <c r="I352" s="13">
        <f t="shared" si="48"/>
        <v>96.2000307455209</v>
      </c>
      <c r="J352" s="4">
        <f t="shared" si="49"/>
        <v>77.78337002448222</v>
      </c>
      <c r="K352" s="21">
        <f t="shared" si="50"/>
        <v>96.2000307455209</v>
      </c>
      <c r="L352" s="20">
        <f>299.79/D352*'Enter data'!H$9/H352^0.5</f>
        <v>10.84293155172323</v>
      </c>
      <c r="M352" s="20">
        <f t="shared" si="51"/>
        <v>5.421465775861615</v>
      </c>
      <c r="N352" s="20">
        <f t="shared" si="51"/>
        <v>2.7107328879308077</v>
      </c>
    </row>
    <row r="353" spans="1:14" ht="12.75">
      <c r="A353" s="18">
        <f>'Enter data'!C$6</f>
        <v>12.85</v>
      </c>
      <c r="B353" s="19">
        <f>B352/F$11</f>
        <v>0.00937562006925854</v>
      </c>
      <c r="C353" s="18">
        <f>'Enter data'!C$10</f>
        <v>0.1</v>
      </c>
      <c r="D353" s="18">
        <v>10</v>
      </c>
      <c r="E353" s="20">
        <f t="shared" si="44"/>
        <v>0.09375620069258539</v>
      </c>
      <c r="F353" s="3">
        <f t="shared" si="45"/>
        <v>7.641327123931727</v>
      </c>
      <c r="G353" s="3">
        <f t="shared" si="46"/>
        <v>7.4466842796951225</v>
      </c>
      <c r="H353" s="21">
        <f t="shared" si="47"/>
        <v>7.641327123931727</v>
      </c>
      <c r="I353" s="13">
        <f t="shared" si="48"/>
        <v>96.51879253527065</v>
      </c>
      <c r="J353" s="4">
        <f t="shared" si="49"/>
        <v>77.88411807228795</v>
      </c>
      <c r="K353" s="21">
        <f t="shared" si="50"/>
        <v>96.51879253527065</v>
      </c>
      <c r="L353" s="20">
        <f>299.79/D353*'Enter data'!H$9/H353^0.5</f>
        <v>10.845079652066758</v>
      </c>
      <c r="M353" s="20">
        <f t="shared" si="51"/>
        <v>5.422539826033379</v>
      </c>
      <c r="N353" s="20">
        <f t="shared" si="51"/>
        <v>2.7112699130166895</v>
      </c>
    </row>
    <row r="354" spans="1:14" ht="12.75">
      <c r="A354" s="18">
        <f>'Enter data'!C$6</f>
        <v>12.85</v>
      </c>
      <c r="B354" s="19">
        <f>B353/F$11</f>
        <v>0.009246981739381965</v>
      </c>
      <c r="C354" s="18">
        <f>'Enter data'!C$10</f>
        <v>0.1</v>
      </c>
      <c r="D354" s="18">
        <v>10</v>
      </c>
      <c r="E354" s="20">
        <f t="shared" si="44"/>
        <v>0.09246981739381964</v>
      </c>
      <c r="F354" s="3">
        <f t="shared" si="45"/>
        <v>7.638316401382253</v>
      </c>
      <c r="G354" s="3">
        <f t="shared" si="46"/>
        <v>7.443120586717387</v>
      </c>
      <c r="H354" s="21">
        <f t="shared" si="47"/>
        <v>7.638316401382253</v>
      </c>
      <c r="I354" s="13">
        <f t="shared" si="48"/>
        <v>96.83757975719703</v>
      </c>
      <c r="J354" s="4">
        <f t="shared" si="49"/>
        <v>77.98385754473354</v>
      </c>
      <c r="K354" s="21">
        <f t="shared" si="50"/>
        <v>96.83757975719703</v>
      </c>
      <c r="L354" s="20">
        <f>299.79/D354*'Enter data'!H$9/H354^0.5</f>
        <v>10.847216792458191</v>
      </c>
      <c r="M354" s="20">
        <f t="shared" si="51"/>
        <v>5.4236083962290955</v>
      </c>
      <c r="N354" s="20">
        <f t="shared" si="51"/>
        <v>2.7118041981145478</v>
      </c>
    </row>
    <row r="355" spans="1:14" ht="12.75">
      <c r="A355" s="18">
        <f>'Enter data'!C$6</f>
        <v>12.85</v>
      </c>
      <c r="B355" s="19">
        <f>B354/F$11</f>
        <v>0.00912010839355884</v>
      </c>
      <c r="C355" s="18">
        <f>'Enter data'!C$10</f>
        <v>0.1</v>
      </c>
      <c r="D355" s="18">
        <v>10</v>
      </c>
      <c r="E355" s="20">
        <f t="shared" si="44"/>
        <v>0.0912010839355884</v>
      </c>
      <c r="F355" s="3">
        <f t="shared" si="45"/>
        <v>7.635322831478318</v>
      </c>
      <c r="G355" s="3">
        <f t="shared" si="46"/>
        <v>7.439580865126274</v>
      </c>
      <c r="H355" s="21">
        <f t="shared" si="47"/>
        <v>7.635322831478318</v>
      </c>
      <c r="I355" s="13">
        <f t="shared" si="48"/>
        <v>97.15639171647247</v>
      </c>
      <c r="J355" s="4">
        <f t="shared" si="49"/>
        <v>78.08259629711243</v>
      </c>
      <c r="K355" s="21">
        <f t="shared" si="50"/>
        <v>97.15639171647247</v>
      </c>
      <c r="L355" s="20">
        <f>299.79/D355*'Enter data'!H$9/H355^0.5</f>
        <v>10.849343010318849</v>
      </c>
      <c r="M355" s="20">
        <f aca="true" t="shared" si="52" ref="M355:N374">L355/2</f>
        <v>5.4246715051594245</v>
      </c>
      <c r="N355" s="20">
        <f t="shared" si="52"/>
        <v>2.7123357525797123</v>
      </c>
    </row>
    <row r="356" spans="1:14" ht="12.75">
      <c r="A356" s="18">
        <f>'Enter data'!C$6</f>
        <v>12.85</v>
      </c>
      <c r="B356" s="19">
        <f>B355/F$11</f>
        <v>0.008994975815300097</v>
      </c>
      <c r="C356" s="18">
        <f>'Enter data'!C$10</f>
        <v>0.1</v>
      </c>
      <c r="D356" s="18">
        <v>10</v>
      </c>
      <c r="E356" s="20">
        <f t="shared" si="44"/>
        <v>0.08994975815300096</v>
      </c>
      <c r="F356" s="3">
        <f t="shared" si="45"/>
        <v>7.632346333180442</v>
      </c>
      <c r="G356" s="3">
        <f t="shared" si="46"/>
        <v>7.436064961263912</v>
      </c>
      <c r="H356" s="21">
        <f t="shared" si="47"/>
        <v>7.632346333180442</v>
      </c>
      <c r="I356" s="13">
        <f t="shared" si="48"/>
        <v>97.47522772497148</v>
      </c>
      <c r="J356" s="4">
        <f t="shared" si="49"/>
        <v>78.1803421865967</v>
      </c>
      <c r="K356" s="21">
        <f t="shared" si="50"/>
        <v>97.47522772497148</v>
      </c>
      <c r="L356" s="20">
        <f>299.79/D356*'Enter data'!H$9/H356^0.5</f>
        <v>10.851458342993661</v>
      </c>
      <c r="M356" s="20">
        <f t="shared" si="52"/>
        <v>5.4257291714968305</v>
      </c>
      <c r="N356" s="20">
        <f t="shared" si="52"/>
        <v>2.7128645857484153</v>
      </c>
    </row>
    <row r="357" spans="1:14" ht="12.75">
      <c r="A357" s="18">
        <f>'Enter data'!C$6</f>
        <v>12.85</v>
      </c>
      <c r="B357" s="19">
        <f>B356/F$11</f>
        <v>0.008871560120379356</v>
      </c>
      <c r="C357" s="18">
        <f>'Enter data'!C$10</f>
        <v>0.1</v>
      </c>
      <c r="D357" s="18">
        <v>10</v>
      </c>
      <c r="E357" s="20">
        <f t="shared" si="44"/>
        <v>0.08871560120379356</v>
      </c>
      <c r="F357" s="3">
        <f t="shared" si="45"/>
        <v>7.629386825853033</v>
      </c>
      <c r="G357" s="3">
        <f t="shared" si="46"/>
        <v>7.432572722302054</v>
      </c>
      <c r="H357" s="21">
        <f t="shared" si="47"/>
        <v>7.629386825853033</v>
      </c>
      <c r="I357" s="13">
        <f t="shared" si="48"/>
        <v>97.79408710122838</v>
      </c>
      <c r="J357" s="4">
        <f t="shared" si="49"/>
        <v>78.27710307035079</v>
      </c>
      <c r="K357" s="21">
        <f t="shared" si="50"/>
        <v>97.79408710122838</v>
      </c>
      <c r="L357" s="20">
        <f>299.79/D357*'Enter data'!H$9/H357^0.5</f>
        <v>10.853562827757314</v>
      </c>
      <c r="M357" s="20">
        <f t="shared" si="52"/>
        <v>5.426781413878657</v>
      </c>
      <c r="N357" s="20">
        <f t="shared" si="52"/>
        <v>2.7133907069393284</v>
      </c>
    </row>
    <row r="358" spans="1:14" ht="12.75">
      <c r="A358" s="18">
        <f>'Enter data'!C$6</f>
        <v>12.85</v>
      </c>
      <c r="B358" s="19">
        <f>B357/F$11</f>
        <v>0.008749837752274111</v>
      </c>
      <c r="C358" s="18">
        <f>'Enter data'!C$10</f>
        <v>0.1</v>
      </c>
      <c r="D358" s="18">
        <v>10</v>
      </c>
      <c r="E358" s="20">
        <f t="shared" si="44"/>
        <v>0.0874983775227411</v>
      </c>
      <c r="F358" s="3">
        <f t="shared" si="45"/>
        <v>7.626444229253479</v>
      </c>
      <c r="G358" s="3">
        <f t="shared" si="46"/>
        <v>7.429103996240878</v>
      </c>
      <c r="H358" s="21">
        <f t="shared" si="47"/>
        <v>7.626444229253479</v>
      </c>
      <c r="I358" s="13">
        <f t="shared" si="48"/>
        <v>98.11296917039557</v>
      </c>
      <c r="J358" s="4">
        <f t="shared" si="49"/>
        <v>78.37288680369169</v>
      </c>
      <c r="K358" s="21">
        <f t="shared" si="50"/>
        <v>98.11296917039557</v>
      </c>
      <c r="L358" s="20">
        <f>299.79/D358*'Enter data'!H$9/H358^0.5</f>
        <v>10.855656501820091</v>
      </c>
      <c r="M358" s="20">
        <f t="shared" si="52"/>
        <v>5.4278282509100455</v>
      </c>
      <c r="N358" s="20">
        <f t="shared" si="52"/>
        <v>2.7139141254550228</v>
      </c>
    </row>
    <row r="359" spans="1:14" ht="12.75">
      <c r="A359" s="18">
        <f>'Enter data'!C$6</f>
        <v>12.85</v>
      </c>
      <c r="B359" s="19">
        <f>B358/F$11</f>
        <v>0.008629785477669457</v>
      </c>
      <c r="C359" s="18">
        <f>'Enter data'!C$10</f>
        <v>0.1</v>
      </c>
      <c r="D359" s="18">
        <v>10</v>
      </c>
      <c r="E359" s="20">
        <f t="shared" si="44"/>
        <v>0.08629785477669456</v>
      </c>
      <c r="F359" s="3">
        <f t="shared" si="45"/>
        <v>7.623518463521725</v>
      </c>
      <c r="G359" s="3">
        <f t="shared" si="46"/>
        <v>7.425658631907721</v>
      </c>
      <c r="H359" s="21">
        <f t="shared" si="47"/>
        <v>7.623518463521725</v>
      </c>
      <c r="I359" s="13">
        <f t="shared" si="48"/>
        <v>98.43187326420201</v>
      </c>
      <c r="J359" s="4">
        <f t="shared" si="49"/>
        <v>78.46770123829502</v>
      </c>
      <c r="K359" s="21">
        <f t="shared" si="50"/>
        <v>98.43187326420201</v>
      </c>
      <c r="L359" s="20">
        <f>299.79/D359*'Enter data'!H$9/H359^0.5</f>
        <v>10.857739402333385</v>
      </c>
      <c r="M359" s="20">
        <f t="shared" si="52"/>
        <v>5.428869701166692</v>
      </c>
      <c r="N359" s="20">
        <f t="shared" si="52"/>
        <v>2.714434850583346</v>
      </c>
    </row>
    <row r="360" spans="1:14" ht="12.75">
      <c r="A360" s="18">
        <f>'Enter data'!C$6</f>
        <v>12.85</v>
      </c>
      <c r="B360" s="19">
        <f>B359/F$11</f>
        <v>0.008511380382023521</v>
      </c>
      <c r="C360" s="18">
        <f>'Enter data'!C$10</f>
        <v>0.1</v>
      </c>
      <c r="D360" s="18">
        <v>10</v>
      </c>
      <c r="E360" s="20">
        <f t="shared" si="44"/>
        <v>0.0851138038202352</v>
      </c>
      <c r="F360" s="3">
        <f t="shared" si="45"/>
        <v>7.620609449170312</v>
      </c>
      <c r="G360" s="3">
        <f t="shared" si="46"/>
        <v>7.422236478955725</v>
      </c>
      <c r="H360" s="21">
        <f t="shared" si="47"/>
        <v>7.620609449170312</v>
      </c>
      <c r="I360" s="13">
        <f t="shared" si="48"/>
        <v>98.75079872091237</v>
      </c>
      <c r="J360" s="4">
        <f t="shared" si="49"/>
        <v>78.56155422044685</v>
      </c>
      <c r="K360" s="21">
        <f t="shared" si="50"/>
        <v>98.75079872091237</v>
      </c>
      <c r="L360" s="20">
        <f>299.79/D360*'Enter data'!H$9/H360^0.5</f>
        <v>10.859811566394935</v>
      </c>
      <c r="M360" s="20">
        <f t="shared" si="52"/>
        <v>5.4299057831974675</v>
      </c>
      <c r="N360" s="20">
        <f t="shared" si="52"/>
        <v>2.7149528915987338</v>
      </c>
    </row>
    <row r="361" spans="1:14" ht="12.75">
      <c r="A361" s="18">
        <f>'Enter data'!C$6</f>
        <v>12.85</v>
      </c>
      <c r="B361" s="19">
        <f>B360/F$11</f>
        <v>0.008394599865193733</v>
      </c>
      <c r="C361" s="18">
        <f>'Enter data'!C$10</f>
        <v>0.1</v>
      </c>
      <c r="D361" s="18">
        <v>10</v>
      </c>
      <c r="E361" s="20">
        <f t="shared" si="44"/>
        <v>0.08394599865193733</v>
      </c>
      <c r="F361" s="3">
        <f t="shared" si="45"/>
        <v>7.617717107074847</v>
      </c>
      <c r="G361" s="3">
        <f t="shared" si="46"/>
        <v>7.418837387862413</v>
      </c>
      <c r="H361" s="21">
        <f t="shared" si="47"/>
        <v>7.617717107074847</v>
      </c>
      <c r="I361" s="13">
        <f t="shared" si="48"/>
        <v>99.06974488528658</v>
      </c>
      <c r="J361" s="4">
        <f t="shared" si="49"/>
        <v>78.65445358934058</v>
      </c>
      <c r="K361" s="21">
        <f t="shared" si="50"/>
        <v>99.06974488528658</v>
      </c>
      <c r="L361" s="20">
        <f>299.79/D361*'Enter data'!H$9/H361^0.5</f>
        <v>10.861873031053786</v>
      </c>
      <c r="M361" s="20">
        <f t="shared" si="52"/>
        <v>5.430936515526893</v>
      </c>
      <c r="N361" s="20">
        <f t="shared" si="52"/>
        <v>2.7154682577634466</v>
      </c>
    </row>
    <row r="362" spans="1:14" ht="12.75">
      <c r="A362" s="18">
        <f>'Enter data'!C$6</f>
        <v>12.85</v>
      </c>
      <c r="B362" s="19">
        <f>B361/F$11</f>
        <v>0.008279421637123103</v>
      </c>
      <c r="C362" s="18">
        <f>'Enter data'!C$10</f>
        <v>0.1</v>
      </c>
      <c r="D362" s="18">
        <v>10</v>
      </c>
      <c r="E362" s="20">
        <f t="shared" si="44"/>
        <v>0.08279421637123102</v>
      </c>
      <c r="F362" s="3">
        <f t="shared" si="45"/>
        <v>7.614841358464923</v>
      </c>
      <c r="G362" s="3">
        <f t="shared" si="46"/>
        <v>7.415461209928194</v>
      </c>
      <c r="H362" s="21">
        <f t="shared" si="47"/>
        <v>7.614841358464923</v>
      </c>
      <c r="I362" s="13">
        <f t="shared" si="48"/>
        <v>99.38871110853974</v>
      </c>
      <c r="J362" s="4">
        <f t="shared" si="49"/>
        <v>78.74640717541854</v>
      </c>
      <c r="K362" s="21">
        <f t="shared" si="50"/>
        <v>99.38871110853974</v>
      </c>
      <c r="L362" s="20">
        <f>299.79/D362*'Enter data'!H$9/H362^0.5</f>
        <v>10.863923833314951</v>
      </c>
      <c r="M362" s="20">
        <f t="shared" si="52"/>
        <v>5.4319619166574755</v>
      </c>
      <c r="N362" s="20">
        <f t="shared" si="52"/>
        <v>2.7159809583287378</v>
      </c>
    </row>
    <row r="363" spans="1:14" ht="12.75">
      <c r="A363" s="18">
        <f>'Enter data'!C$6</f>
        <v>12.85</v>
      </c>
      <c r="B363" s="19">
        <f>B362/F$11</f>
        <v>0.008165823713585688</v>
      </c>
      <c r="C363" s="18">
        <f>'Enter data'!C$10</f>
        <v>0.1</v>
      </c>
      <c r="D363" s="18">
        <v>10</v>
      </c>
      <c r="E363" s="20">
        <f t="shared" si="44"/>
        <v>0.08165823713585688</v>
      </c>
      <c r="F363" s="3">
        <f t="shared" si="45"/>
        <v>7.611982124915432</v>
      </c>
      <c r="G363" s="3">
        <f t="shared" si="46"/>
        <v>7.412107797274792</v>
      </c>
      <c r="H363" s="21">
        <f t="shared" si="47"/>
        <v>7.611982124915432</v>
      </c>
      <c r="I363" s="13">
        <f t="shared" si="48"/>
        <v>99.70769674830233</v>
      </c>
      <c r="J363" s="4">
        <f t="shared" si="49"/>
        <v>78.83742279875786</v>
      </c>
      <c r="K363" s="21">
        <f t="shared" si="50"/>
        <v>99.70769674830233</v>
      </c>
      <c r="L363" s="20">
        <f>299.79/D363*'Enter data'!H$9/H363^0.5</f>
        <v>10.865964010143827</v>
      </c>
      <c r="M363" s="20">
        <f t="shared" si="52"/>
        <v>5.4329820050719135</v>
      </c>
      <c r="N363" s="20">
        <f t="shared" si="52"/>
        <v>2.7164910025359568</v>
      </c>
    </row>
    <row r="364" spans="1:14" ht="12.75">
      <c r="A364" s="18">
        <f>'Enter data'!C$6</f>
        <v>12.85</v>
      </c>
      <c r="B364" s="19">
        <f>B363/F$11</f>
        <v>0.008053784411990433</v>
      </c>
      <c r="C364" s="18">
        <f>'Enter data'!C$10</f>
        <v>0.1</v>
      </c>
      <c r="D364" s="18">
        <v>10</v>
      </c>
      <c r="E364" s="20">
        <f t="shared" si="44"/>
        <v>0.08053784411990432</v>
      </c>
      <c r="F364" s="3">
        <f t="shared" si="45"/>
        <v>7.609139328338288</v>
      </c>
      <c r="G364" s="3">
        <f t="shared" si="46"/>
        <v>7.408777002843613</v>
      </c>
      <c r="H364" s="21">
        <f t="shared" si="47"/>
        <v>7.609139328338288</v>
      </c>
      <c r="I364" s="13">
        <f t="shared" si="48"/>
        <v>100.02670116858101</v>
      </c>
      <c r="J364" s="4">
        <f t="shared" si="49"/>
        <v>78.92750826750013</v>
      </c>
      <c r="K364" s="21">
        <f t="shared" si="50"/>
        <v>100.02670116858101</v>
      </c>
      <c r="L364" s="20">
        <f>299.79/D364*'Enter data'!H$9/H364^0.5</f>
        <v>10.867993598470354</v>
      </c>
      <c r="M364" s="20">
        <f t="shared" si="52"/>
        <v>5.433996799235177</v>
      </c>
      <c r="N364" s="20">
        <f t="shared" si="52"/>
        <v>2.7169983996175886</v>
      </c>
    </row>
    <row r="365" spans="1:14" ht="12.75">
      <c r="A365" s="18">
        <f>'Enter data'!C$6</f>
        <v>12.85</v>
      </c>
      <c r="B365" s="19">
        <f>B364/F$11</f>
        <v>0.007943282347242585</v>
      </c>
      <c r="C365" s="18">
        <f>'Enter data'!C$10</f>
        <v>0.1</v>
      </c>
      <c r="D365" s="18">
        <v>10</v>
      </c>
      <c r="E365" s="20">
        <f t="shared" si="44"/>
        <v>0.07943282347242585</v>
      </c>
      <c r="F365" s="3">
        <f t="shared" si="45"/>
        <v>7.606312890974529</v>
      </c>
      <c r="G365" s="3">
        <f t="shared" si="46"/>
        <v>7.405468680394041</v>
      </c>
      <c r="H365" s="21">
        <f t="shared" si="47"/>
        <v>7.606312890974529</v>
      </c>
      <c r="I365" s="13">
        <f t="shared" si="48"/>
        <v>100.34572373971955</v>
      </c>
      <c r="J365" s="4">
        <f t="shared" si="49"/>
        <v>79.01667137632414</v>
      </c>
      <c r="K365" s="21">
        <f t="shared" si="50"/>
        <v>100.34572373971955</v>
      </c>
      <c r="L365" s="20">
        <f>299.79/D365*'Enter data'!H$9/H365^0.5</f>
        <v>10.870012635192921</v>
      </c>
      <c r="M365" s="20">
        <f t="shared" si="52"/>
        <v>5.435006317596461</v>
      </c>
      <c r="N365" s="20">
        <f t="shared" si="52"/>
        <v>2.7175031587982303</v>
      </c>
    </row>
    <row r="366" spans="1:14" ht="12.75">
      <c r="A366" s="18">
        <f>'Enter data'!C$6</f>
        <v>12.85</v>
      </c>
      <c r="B366" s="19">
        <f>B365/F$11</f>
        <v>0.00783429642766189</v>
      </c>
      <c r="C366" s="18">
        <f>'Enter data'!C$10</f>
        <v>0.1</v>
      </c>
      <c r="D366" s="18">
        <v>10</v>
      </c>
      <c r="E366" s="20">
        <f t="shared" si="44"/>
        <v>0.0783429642766189</v>
      </c>
      <c r="F366" s="3">
        <f t="shared" si="45"/>
        <v>7.603502735386789</v>
      </c>
      <c r="G366" s="3">
        <f t="shared" si="46"/>
        <v>7.402182684501666</v>
      </c>
      <c r="H366" s="21">
        <f t="shared" si="47"/>
        <v>7.603502735386789</v>
      </c>
      <c r="I366" s="13">
        <f t="shared" si="48"/>
        <v>100.66476383836022</v>
      </c>
      <c r="J366" s="4">
        <f t="shared" si="49"/>
        <v>79.10491990496159</v>
      </c>
      <c r="K366" s="21">
        <f t="shared" si="50"/>
        <v>100.66476383836022</v>
      </c>
      <c r="L366" s="20">
        <f>299.79/D366*'Enter data'!H$9/H366^0.5</f>
        <v>10.872021157182038</v>
      </c>
      <c r="M366" s="20">
        <f t="shared" si="52"/>
        <v>5.436010578591019</v>
      </c>
      <c r="N366" s="20">
        <f t="shared" si="52"/>
        <v>2.7180052892955096</v>
      </c>
    </row>
    <row r="367" spans="1:14" ht="12.75">
      <c r="A367" s="18">
        <f>'Enter data'!C$6</f>
        <v>12.85</v>
      </c>
      <c r="B367" s="19">
        <f>B366/F$11</f>
        <v>0.007726805850956798</v>
      </c>
      <c r="C367" s="18">
        <f>'Enter data'!C$10</f>
        <v>0.1</v>
      </c>
      <c r="D367" s="18">
        <v>10</v>
      </c>
      <c r="E367" s="20">
        <f t="shared" si="44"/>
        <v>0.07726805850956797</v>
      </c>
      <c r="F367" s="3">
        <f t="shared" si="45"/>
        <v>7.600708784452126</v>
      </c>
      <c r="G367" s="3">
        <f t="shared" si="46"/>
        <v>7.398918870556458</v>
      </c>
      <c r="H367" s="21">
        <f t="shared" si="47"/>
        <v>7.600708784452126</v>
      </c>
      <c r="I367" s="13">
        <f t="shared" si="48"/>
        <v>100.98382084740531</v>
      </c>
      <c r="J367" s="4">
        <f t="shared" si="49"/>
        <v>79.19226161675486</v>
      </c>
      <c r="K367" s="21">
        <f t="shared" si="50"/>
        <v>100.98382084740531</v>
      </c>
      <c r="L367" s="20">
        <f>299.79/D367*'Enter data'!H$9/H367^0.5</f>
        <v>10.874019201283778</v>
      </c>
      <c r="M367" s="20">
        <f t="shared" si="52"/>
        <v>5.437009600641889</v>
      </c>
      <c r="N367" s="20">
        <f t="shared" si="52"/>
        <v>2.7185048003209444</v>
      </c>
    </row>
    <row r="368" spans="1:14" ht="12.75">
      <c r="A368" s="18">
        <f>'Enter data'!C$6</f>
        <v>12.85</v>
      </c>
      <c r="B368" s="19">
        <f>B367/F$11</f>
        <v>0.007620790100253898</v>
      </c>
      <c r="C368" s="18">
        <f>'Enter data'!C$10</f>
        <v>0.1</v>
      </c>
      <c r="D368" s="18">
        <v>10</v>
      </c>
      <c r="E368" s="20">
        <f t="shared" si="44"/>
        <v>0.07620790100253898</v>
      </c>
      <c r="F368" s="3">
        <f t="shared" si="45"/>
        <v>7.597930961355197</v>
      </c>
      <c r="G368" s="3">
        <f t="shared" si="46"/>
        <v>7.395677094760875</v>
      </c>
      <c r="H368" s="21">
        <f t="shared" si="47"/>
        <v>7.597930961355197</v>
      </c>
      <c r="I368" s="13">
        <f t="shared" si="48"/>
        <v>101.30289415597926</v>
      </c>
      <c r="J368" s="4">
        <f t="shared" si="49"/>
        <v>79.27870425725659</v>
      </c>
      <c r="K368" s="21">
        <f t="shared" si="50"/>
        <v>101.30289415597926</v>
      </c>
      <c r="L368" s="20">
        <f>299.79/D368*'Enter data'!H$9/H368^0.5</f>
        <v>10.876006804323005</v>
      </c>
      <c r="M368" s="20">
        <f t="shared" si="52"/>
        <v>5.4380034021615025</v>
      </c>
      <c r="N368" s="20">
        <f t="shared" si="52"/>
        <v>2.7190017010807512</v>
      </c>
    </row>
    <row r="369" spans="1:14" ht="12.75">
      <c r="A369" s="18">
        <f>'Enter data'!C$6</f>
        <v>12.85</v>
      </c>
      <c r="B369" s="19">
        <f>B368/F$11</f>
        <v>0.007516228940181835</v>
      </c>
      <c r="C369" s="18">
        <f>'Enter data'!C$10</f>
        <v>0.1</v>
      </c>
      <c r="D369" s="18">
        <v>10</v>
      </c>
      <c r="E369" s="20">
        <f t="shared" si="44"/>
        <v>0.07516228940181835</v>
      </c>
      <c r="F369" s="3">
        <f t="shared" si="45"/>
        <v>7.595169189581749</v>
      </c>
      <c r="G369" s="3">
        <f t="shared" si="46"/>
        <v>7.392457214127906</v>
      </c>
      <c r="H369" s="21">
        <f t="shared" si="47"/>
        <v>7.595169189581749</v>
      </c>
      <c r="I369" s="13">
        <f t="shared" si="48"/>
        <v>101.6219831593907</v>
      </c>
      <c r="J369" s="4">
        <f t="shared" si="49"/>
        <v>79.36425555287032</v>
      </c>
      <c r="K369" s="21">
        <f t="shared" si="50"/>
        <v>101.6219831593907</v>
      </c>
      <c r="L369" s="20">
        <f>299.79/D369*'Enter data'!H$9/H369^0.5</f>
        <v>10.877984003106373</v>
      </c>
      <c r="M369" s="20">
        <f t="shared" si="52"/>
        <v>5.438992001553187</v>
      </c>
      <c r="N369" s="20">
        <f t="shared" si="52"/>
        <v>2.7194960007765934</v>
      </c>
    </row>
    <row r="370" spans="1:14" ht="12.75">
      <c r="A370" s="18">
        <f>'Enter data'!C$6</f>
        <v>12.85</v>
      </c>
      <c r="B370" s="19">
        <f>B369/F$11</f>
        <v>0.007413102413008958</v>
      </c>
      <c r="C370" s="18">
        <f>'Enter data'!C$10</f>
        <v>0.1</v>
      </c>
      <c r="D370" s="18">
        <v>10</v>
      </c>
      <c r="E370" s="20">
        <f t="shared" si="44"/>
        <v>0.07413102413008958</v>
      </c>
      <c r="F370" s="3">
        <f t="shared" si="45"/>
        <v>7.592423392912448</v>
      </c>
      <c r="G370" s="3">
        <f t="shared" si="46"/>
        <v>7.3892590864790675</v>
      </c>
      <c r="H370" s="21">
        <f t="shared" si="47"/>
        <v>7.592423392912448</v>
      </c>
      <c r="I370" s="13">
        <f t="shared" si="48"/>
        <v>101.94108725909504</v>
      </c>
      <c r="J370" s="4">
        <f t="shared" si="49"/>
        <v>79.44892320953181</v>
      </c>
      <c r="K370" s="21">
        <f t="shared" si="50"/>
        <v>101.94108725909504</v>
      </c>
      <c r="L370" s="20">
        <f>299.79/D370*'Enter data'!H$9/H370^0.5</f>
        <v>10.879950834425145</v>
      </c>
      <c r="M370" s="20">
        <f t="shared" si="52"/>
        <v>5.4399754172125725</v>
      </c>
      <c r="N370" s="20">
        <f t="shared" si="52"/>
        <v>2.7199877086062862</v>
      </c>
    </row>
    <row r="371" spans="1:14" ht="12.75">
      <c r="A371" s="18">
        <f>'Enter data'!C$6</f>
        <v>12.85</v>
      </c>
      <c r="B371" s="19">
        <f>B370/F$11</f>
        <v>0.00731139083483396</v>
      </c>
      <c r="C371" s="18">
        <f>'Enter data'!C$10</f>
        <v>0.1</v>
      </c>
      <c r="D371" s="18">
        <v>10</v>
      </c>
      <c r="E371" s="20">
        <f t="shared" si="44"/>
        <v>0.0731139083483396</v>
      </c>
      <c r="F371" s="3">
        <f t="shared" si="45"/>
        <v>7.589693495416997</v>
      </c>
      <c r="G371" s="3">
        <f t="shared" si="46"/>
        <v>7.386082570442339</v>
      </c>
      <c r="H371" s="21">
        <f t="shared" si="47"/>
        <v>7.589693495416997</v>
      </c>
      <c r="I371" s="13">
        <f t="shared" si="48"/>
        <v>102.26020586265702</v>
      </c>
      <c r="J371" s="4">
        <f t="shared" si="49"/>
        <v>79.53271491143043</v>
      </c>
      <c r="K371" s="21">
        <f t="shared" si="50"/>
        <v>102.26020586265702</v>
      </c>
      <c r="L371" s="20">
        <f>299.79/D371*'Enter data'!H$9/H371^0.5</f>
        <v>10.881907335057777</v>
      </c>
      <c r="M371" s="20">
        <f t="shared" si="52"/>
        <v>5.4409536675288885</v>
      </c>
      <c r="N371" s="20">
        <f t="shared" si="52"/>
        <v>2.7204768337644443</v>
      </c>
    </row>
    <row r="372" spans="1:14" ht="12.75">
      <c r="A372" s="18">
        <f>'Enter data'!C$6</f>
        <v>12.85</v>
      </c>
      <c r="B372" s="19">
        <f>B371/F$11</f>
        <v>0.007211074791828784</v>
      </c>
      <c r="C372" s="18">
        <f>'Enter data'!C$10</f>
        <v>0.1</v>
      </c>
      <c r="D372" s="18">
        <v>10</v>
      </c>
      <c r="E372" s="20">
        <f t="shared" si="44"/>
        <v>0.07211074791828784</v>
      </c>
      <c r="F372" s="3">
        <f t="shared" si="45"/>
        <v>7.586979421448555</v>
      </c>
      <c r="G372" s="3">
        <f t="shared" si="46"/>
        <v>7.382927525450039</v>
      </c>
      <c r="H372" s="21">
        <f t="shared" si="47"/>
        <v>7.586979421448555</v>
      </c>
      <c r="I372" s="13">
        <f t="shared" si="48"/>
        <v>102.57933838371392</v>
      </c>
      <c r="J372" s="4">
        <f t="shared" si="49"/>
        <v>79.61563831976999</v>
      </c>
      <c r="K372" s="21">
        <f t="shared" si="50"/>
        <v>102.57933838371392</v>
      </c>
      <c r="L372" s="20">
        <f>299.79/D372*'Enter data'!H$9/H372^0.5</f>
        <v>10.883853541772353</v>
      </c>
      <c r="M372" s="20">
        <f t="shared" si="52"/>
        <v>5.441926770886177</v>
      </c>
      <c r="N372" s="20">
        <f t="shared" si="52"/>
        <v>2.7209633854430884</v>
      </c>
    </row>
    <row r="373" spans="1:14" ht="12.75">
      <c r="A373" s="18">
        <f>'Enter data'!C$6</f>
        <v>12.85</v>
      </c>
      <c r="B373" s="19">
        <f>B372/F$11</f>
        <v>0.00711213513653308</v>
      </c>
      <c r="C373" s="18">
        <f>'Enter data'!C$10</f>
        <v>0.1</v>
      </c>
      <c r="D373" s="18">
        <v>10</v>
      </c>
      <c r="E373" s="20">
        <f t="shared" si="44"/>
        <v>0.07112135136533079</v>
      </c>
      <c r="F373" s="3">
        <f t="shared" si="45"/>
        <v>7.58428109563844</v>
      </c>
      <c r="G373" s="3">
        <f t="shared" si="46"/>
        <v>7.3797938117366595</v>
      </c>
      <c r="H373" s="21">
        <f t="shared" si="47"/>
        <v>7.58428109563844</v>
      </c>
      <c r="I373" s="13">
        <f t="shared" si="48"/>
        <v>102.89848424193845</v>
      </c>
      <c r="J373" s="4">
        <f t="shared" si="49"/>
        <v>79.69770107156847</v>
      </c>
      <c r="K373" s="21">
        <f t="shared" si="50"/>
        <v>102.89848424193845</v>
      </c>
      <c r="L373" s="20">
        <f>299.79/D373*'Enter data'!H$9/H373^0.5</f>
        <v>10.885789491328804</v>
      </c>
      <c r="M373" s="20">
        <f t="shared" si="52"/>
        <v>5.442894745664402</v>
      </c>
      <c r="N373" s="20">
        <f t="shared" si="52"/>
        <v>2.721447372832201</v>
      </c>
    </row>
    <row r="374" spans="1:14" ht="12.75">
      <c r="A374" s="18">
        <f>'Enter data'!C$6</f>
        <v>12.85</v>
      </c>
      <c r="B374" s="19">
        <f>B373/F$11</f>
        <v>0.007014552984199505</v>
      </c>
      <c r="C374" s="18">
        <f>'Enter data'!C$10</f>
        <v>0.1</v>
      </c>
      <c r="D374" s="18">
        <v>10</v>
      </c>
      <c r="E374" s="20">
        <f t="shared" si="44"/>
        <v>0.07014552984199504</v>
      </c>
      <c r="F374" s="3">
        <f t="shared" si="45"/>
        <v>7.581598442891099</v>
      </c>
      <c r="G374" s="3">
        <f t="shared" si="46"/>
        <v>7.3766812903366406</v>
      </c>
      <c r="H374" s="21">
        <f t="shared" si="47"/>
        <v>7.581598442891099</v>
      </c>
      <c r="I374" s="13">
        <f t="shared" si="48"/>
        <v>103.21764286300234</v>
      </c>
      <c r="J374" s="4">
        <f t="shared" si="49"/>
        <v>79.77891077849637</v>
      </c>
      <c r="K374" s="21">
        <f t="shared" si="50"/>
        <v>103.21764286300234</v>
      </c>
      <c r="L374" s="20">
        <f>299.79/D374*'Enter data'!H$9/H374^0.5</f>
        <v>10.887715220480974</v>
      </c>
      <c r="M374" s="20">
        <f t="shared" si="52"/>
        <v>5.443857610240487</v>
      </c>
      <c r="N374" s="20">
        <f t="shared" si="52"/>
        <v>2.7219288051202435</v>
      </c>
    </row>
    <row r="375" spans="1:14" ht="12.75">
      <c r="A375" s="18">
        <f>'Enter data'!C$6</f>
        <v>12.85</v>
      </c>
      <c r="B375" s="19">
        <f>B374/F$11</f>
        <v>0.00691830970918916</v>
      </c>
      <c r="C375" s="18">
        <f>'Enter data'!C$10</f>
        <v>0.1</v>
      </c>
      <c r="D375" s="18">
        <v>10</v>
      </c>
      <c r="E375" s="20">
        <f t="shared" si="44"/>
        <v>0.06918309709189159</v>
      </c>
      <c r="F375" s="3">
        <f t="shared" si="45"/>
        <v>7.578931388379348</v>
      </c>
      <c r="G375" s="3">
        <f t="shared" si="46"/>
        <v>7.3735898230821</v>
      </c>
      <c r="H375" s="21">
        <f t="shared" si="47"/>
        <v>7.578931388379348</v>
      </c>
      <c r="I375" s="13">
        <f t="shared" si="48"/>
        <v>103.53681367853979</v>
      </c>
      <c r="J375" s="4">
        <f t="shared" si="49"/>
        <v>79.85927502575234</v>
      </c>
      <c r="K375" s="21">
        <f t="shared" si="50"/>
        <v>103.53681367853979</v>
      </c>
      <c r="L375" s="20">
        <f>299.79/D375*'Enter data'!H$9/H375^0.5</f>
        <v>10.889630765978492</v>
      </c>
      <c r="M375" s="20">
        <f aca="true" t="shared" si="53" ref="M375:N394">L375/2</f>
        <v>5.444815382989246</v>
      </c>
      <c r="N375" s="20">
        <f t="shared" si="53"/>
        <v>2.722407691494623</v>
      </c>
    </row>
    <row r="376" spans="1:14" ht="12.75">
      <c r="A376" s="18">
        <f>'Enter data'!C$6</f>
        <v>12.85</v>
      </c>
      <c r="B376" s="19">
        <f>B375/F$11</f>
        <v>0.006823386941416493</v>
      </c>
      <c r="C376" s="18">
        <f>'Enter data'!C$10</f>
        <v>0.1</v>
      </c>
      <c r="D376" s="18">
        <v>10</v>
      </c>
      <c r="E376" s="20">
        <f t="shared" si="44"/>
        <v>0.06823386941416493</v>
      </c>
      <c r="F376" s="3">
        <f t="shared" si="45"/>
        <v>7.57627985753985</v>
      </c>
      <c r="G376" s="3">
        <f t="shared" si="46"/>
        <v>7.370519272600514</v>
      </c>
      <c r="H376" s="21">
        <f t="shared" si="47"/>
        <v>7.57627985753985</v>
      </c>
      <c r="I376" s="13">
        <f t="shared" si="48"/>
        <v>103.85599612611125</v>
      </c>
      <c r="J376" s="4">
        <f t="shared" si="49"/>
        <v>79.93880137097655</v>
      </c>
      <c r="K376" s="21">
        <f t="shared" si="50"/>
        <v>103.85599612611125</v>
      </c>
      <c r="L376" s="20">
        <f>299.79/D376*'Enter data'!H$9/H376^0.5</f>
        <v>10.891536164568501</v>
      </c>
      <c r="M376" s="20">
        <f t="shared" si="53"/>
        <v>5.445768082284251</v>
      </c>
      <c r="N376" s="20">
        <f t="shared" si="53"/>
        <v>2.7228840411421253</v>
      </c>
    </row>
    <row r="377" spans="1:14" ht="12.75">
      <c r="A377" s="18">
        <f>'Enter data'!C$6</f>
        <v>12.85</v>
      </c>
      <c r="B377" s="19">
        <f>B376/F$11</f>
        <v>0.006729766562842977</v>
      </c>
      <c r="C377" s="18">
        <f>'Enter data'!C$10</f>
        <v>0.1</v>
      </c>
      <c r="D377" s="18">
        <v>10</v>
      </c>
      <c r="E377" s="20">
        <f t="shared" si="44"/>
        <v>0.06729766562842976</v>
      </c>
      <c r="F377" s="3">
        <f t="shared" si="45"/>
        <v>7.573643776068851</v>
      </c>
      <c r="G377" s="3">
        <f t="shared" si="46"/>
        <v>7.367469502312354</v>
      </c>
      <c r="H377" s="21">
        <f t="shared" si="47"/>
        <v>7.573643776068851</v>
      </c>
      <c r="I377" s="13">
        <f t="shared" si="48"/>
        <v>104.17518964916741</v>
      </c>
      <c r="J377" s="4">
        <f t="shared" si="49"/>
        <v>80.01749734320026</v>
      </c>
      <c r="K377" s="21">
        <f t="shared" si="50"/>
        <v>104.17518964916741</v>
      </c>
      <c r="L377" s="20">
        <f>299.79/D377*'Enter data'!H$9/H377^0.5</f>
        <v>10.893431452997225</v>
      </c>
      <c r="M377" s="20">
        <f t="shared" si="53"/>
        <v>5.446715726498613</v>
      </c>
      <c r="N377" s="20">
        <f t="shared" si="53"/>
        <v>2.7233578632493063</v>
      </c>
    </row>
    <row r="378" spans="1:14" ht="12.75">
      <c r="A378" s="18">
        <f>'Enter data'!C$6</f>
        <v>12.85</v>
      </c>
      <c r="B378" s="19">
        <f>B377/F$11</f>
        <v>0.00663743070401889</v>
      </c>
      <c r="C378" s="18">
        <f>'Enter data'!C$10</f>
        <v>0.1</v>
      </c>
      <c r="D378" s="18">
        <v>10</v>
      </c>
      <c r="E378" s="20">
        <f t="shared" si="44"/>
        <v>0.06637430704018889</v>
      </c>
      <c r="F378" s="3">
        <f t="shared" si="45"/>
        <v>7.571023069918134</v>
      </c>
      <c r="G378" s="3">
        <f t="shared" si="46"/>
        <v>7.364440376428672</v>
      </c>
      <c r="H378" s="21">
        <f t="shared" si="47"/>
        <v>7.571023069918134</v>
      </c>
      <c r="I378" s="13">
        <f t="shared" si="48"/>
        <v>104.49439369701321</v>
      </c>
      <c r="J378" s="4">
        <f t="shared" si="49"/>
        <v>80.09537044183165</v>
      </c>
      <c r="K378" s="21">
        <f t="shared" si="50"/>
        <v>104.49439369701321</v>
      </c>
      <c r="L378" s="20">
        <f>299.79/D378*'Enter data'!H$9/H378^0.5</f>
        <v>10.895316668011374</v>
      </c>
      <c r="M378" s="20">
        <f t="shared" si="53"/>
        <v>5.447658334005687</v>
      </c>
      <c r="N378" s="20">
        <f t="shared" si="53"/>
        <v>2.7238291670028434</v>
      </c>
    </row>
    <row r="379" spans="1:14" ht="12.75">
      <c r="A379" s="18">
        <f>'Enter data'!C$6</f>
        <v>12.85</v>
      </c>
      <c r="B379" s="19">
        <f>B378/F$11</f>
        <v>0.006546361740672553</v>
      </c>
      <c r="C379" s="18">
        <f>'Enter data'!C$10</f>
        <v>0.1</v>
      </c>
      <c r="D379" s="18">
        <v>10</v>
      </c>
      <c r="E379" s="20">
        <f t="shared" si="44"/>
        <v>0.06546361740672553</v>
      </c>
      <c r="F379" s="3">
        <f t="shared" si="45"/>
        <v>7.568417665291207</v>
      </c>
      <c r="G379" s="3">
        <f t="shared" si="46"/>
        <v>7.361431759948653</v>
      </c>
      <c r="H379" s="21">
        <f t="shared" si="47"/>
        <v>7.568417665291207</v>
      </c>
      <c r="I379" s="13">
        <f t="shared" si="48"/>
        <v>104.8136077247721</v>
      </c>
      <c r="J379" s="4">
        <f t="shared" si="49"/>
        <v>80.17242813567691</v>
      </c>
      <c r="K379" s="21">
        <f t="shared" si="50"/>
        <v>104.8136077247721</v>
      </c>
      <c r="L379" s="20">
        <f>299.79/D379*'Enter data'!H$9/H379^0.5</f>
        <v>10.897191846359409</v>
      </c>
      <c r="M379" s="20">
        <f t="shared" si="53"/>
        <v>5.448595923179704</v>
      </c>
      <c r="N379" s="20">
        <f t="shared" si="53"/>
        <v>2.724297961589852</v>
      </c>
    </row>
    <row r="380" spans="1:14" ht="12.75">
      <c r="A380" s="18">
        <f>'Enter data'!C$6</f>
        <v>12.85</v>
      </c>
      <c r="B380" s="19">
        <f>B379/F$11</f>
        <v>0.006456542290346361</v>
      </c>
      <c r="C380" s="18">
        <f>'Enter data'!C$10</f>
        <v>0.1</v>
      </c>
      <c r="D380" s="18">
        <v>10</v>
      </c>
      <c r="E380" s="20">
        <f t="shared" si="44"/>
        <v>0.0645654229034636</v>
      </c>
      <c r="F380" s="3">
        <f t="shared" si="45"/>
        <v>7.565827488639699</v>
      </c>
      <c r="G380" s="3">
        <f t="shared" si="46"/>
        <v>7.358443518657116</v>
      </c>
      <c r="H380" s="21">
        <f t="shared" si="47"/>
        <v>7.565827488639699</v>
      </c>
      <c r="I380" s="13">
        <f t="shared" si="48"/>
        <v>105.13283119335053</v>
      </c>
      <c r="J380" s="4">
        <f t="shared" si="49"/>
        <v>80.24867786199636</v>
      </c>
      <c r="K380" s="21">
        <f t="shared" si="50"/>
        <v>105.13283119335053</v>
      </c>
      <c r="L380" s="20">
        <f>299.79/D380*'Enter data'!H$9/H380^0.5</f>
        <v>10.89905702479268</v>
      </c>
      <c r="M380" s="20">
        <f t="shared" si="53"/>
        <v>5.44952851239634</v>
      </c>
      <c r="N380" s="20">
        <f t="shared" si="53"/>
        <v>2.72476425619817</v>
      </c>
    </row>
    <row r="381" spans="1:14" ht="12.75">
      <c r="A381" s="18">
        <f>'Enter data'!C$6</f>
        <v>12.85</v>
      </c>
      <c r="B381" s="19">
        <f>B380/F$11</f>
        <v>0.006367955209078966</v>
      </c>
      <c r="C381" s="18">
        <f>'Enter data'!C$10</f>
        <v>0.1</v>
      </c>
      <c r="D381" s="18">
        <v>10</v>
      </c>
      <c r="E381" s="20">
        <f t="shared" si="44"/>
        <v>0.06367955209078965</v>
      </c>
      <c r="F381" s="3">
        <f t="shared" si="45"/>
        <v>7.56325246665996</v>
      </c>
      <c r="G381" s="3">
        <f t="shared" si="46"/>
        <v>7.355475519121982</v>
      </c>
      <c r="H381" s="21">
        <f t="shared" si="47"/>
        <v>7.56325246665996</v>
      </c>
      <c r="I381" s="13">
        <f t="shared" si="48"/>
        <v>105.45206356940245</v>
      </c>
      <c r="J381" s="4">
        <f t="shared" si="49"/>
        <v>80.32412702559456</v>
      </c>
      <c r="K381" s="21">
        <f t="shared" si="50"/>
        <v>105.45206356940245</v>
      </c>
      <c r="L381" s="20">
        <f>299.79/D381*'Enter data'!H$9/H381^0.5</f>
        <v>10.900912240066415</v>
      </c>
      <c r="M381" s="20">
        <f t="shared" si="53"/>
        <v>5.450456120033207</v>
      </c>
      <c r="N381" s="20">
        <f t="shared" si="53"/>
        <v>2.7252280600166037</v>
      </c>
    </row>
    <row r="382" spans="1:14" ht="12.75">
      <c r="A382" s="18">
        <f>'Enter data'!C$6</f>
        <v>12.85</v>
      </c>
      <c r="B382" s="19">
        <f>B381/F$11</f>
        <v>0.0062805835881329895</v>
      </c>
      <c r="C382" s="18">
        <f>'Enter data'!C$10</f>
        <v>0.1</v>
      </c>
      <c r="D382" s="18">
        <v>10</v>
      </c>
      <c r="E382" s="20">
        <f t="shared" si="44"/>
        <v>0.06280583588132989</v>
      </c>
      <c r="F382" s="3">
        <f t="shared" si="45"/>
        <v>7.560692526289865</v>
      </c>
      <c r="G382" s="3">
        <f t="shared" si="46"/>
        <v>7.352527628691697</v>
      </c>
      <c r="H382" s="21">
        <f t="shared" si="47"/>
        <v>7.560692526289865</v>
      </c>
      <c r="I382" s="13">
        <f t="shared" si="48"/>
        <v>105.7713043252939</v>
      </c>
      <c r="J382" s="4">
        <f t="shared" si="49"/>
        <v>80.3987829979443</v>
      </c>
      <c r="K382" s="21">
        <f t="shared" si="50"/>
        <v>105.7713043252939</v>
      </c>
      <c r="L382" s="20">
        <f>299.79/D382*'Enter data'!H$9/H382^0.5</f>
        <v>10.902757528940569</v>
      </c>
      <c r="M382" s="20">
        <f t="shared" si="53"/>
        <v>5.4513787644702845</v>
      </c>
      <c r="N382" s="20">
        <f t="shared" si="53"/>
        <v>2.7256893822351422</v>
      </c>
    </row>
    <row r="383" spans="1:14" ht="12.75">
      <c r="A383" s="18">
        <f>'Enter data'!C$6</f>
        <v>12.85</v>
      </c>
      <c r="B383" s="19">
        <f>B382/F$11</f>
        <v>0.006194410750767627</v>
      </c>
      <c r="C383" s="18">
        <f>'Enter data'!C$10</f>
        <v>0.1</v>
      </c>
      <c r="D383" s="18">
        <v>10</v>
      </c>
      <c r="E383" s="20">
        <f t="shared" si="44"/>
        <v>0.06194410750767627</v>
      </c>
      <c r="F383" s="3">
        <f t="shared" si="45"/>
        <v>7.558147594705802</v>
      </c>
      <c r="G383" s="3">
        <f t="shared" si="46"/>
        <v>7.349599715492624</v>
      </c>
      <c r="H383" s="21">
        <f t="shared" si="47"/>
        <v>7.558147594705802</v>
      </c>
      <c r="I383" s="13">
        <f t="shared" si="48"/>
        <v>106.09055293906798</v>
      </c>
      <c r="J383" s="4">
        <f t="shared" si="49"/>
        <v>80.47265311634348</v>
      </c>
      <c r="K383" s="21">
        <f t="shared" si="50"/>
        <v>106.09055293906798</v>
      </c>
      <c r="L383" s="20">
        <f>299.79/D383*'Enter data'!H$9/H383^0.5</f>
        <v>10.904592928180591</v>
      </c>
      <c r="M383" s="20">
        <f t="shared" si="53"/>
        <v>5.452296464090296</v>
      </c>
      <c r="N383" s="20">
        <f t="shared" si="53"/>
        <v>2.726148232045148</v>
      </c>
    </row>
    <row r="384" spans="1:14" ht="12.75">
      <c r="A384" s="18">
        <f>'Enter data'!C$6</f>
        <v>12.85</v>
      </c>
      <c r="B384" s="19">
        <f>B383/F$11</f>
        <v>0.006109420249055535</v>
      </c>
      <c r="C384" s="18">
        <f>'Enter data'!C$10</f>
        <v>0.1</v>
      </c>
      <c r="D384" s="18">
        <v>10</v>
      </c>
      <c r="E384" s="20">
        <f t="shared" si="44"/>
        <v>0.06109420249055535</v>
      </c>
      <c r="F384" s="3">
        <f t="shared" si="45"/>
        <v>7.555617599319842</v>
      </c>
      <c r="G384" s="3">
        <f t="shared" si="46"/>
        <v>7.34669164842639</v>
      </c>
      <c r="H384" s="21">
        <f t="shared" si="47"/>
        <v>7.555617599319842</v>
      </c>
      <c r="I384" s="13">
        <f t="shared" si="48"/>
        <v>106.40980889440952</v>
      </c>
      <c r="J384" s="4">
        <f t="shared" si="49"/>
        <v>80.54574468310453</v>
      </c>
      <c r="K384" s="21">
        <f t="shared" si="50"/>
        <v>106.40980889440952</v>
      </c>
      <c r="L384" s="20">
        <f>299.79/D384*'Enter data'!H$9/H384^0.5</f>
        <v>10.906418474558023</v>
      </c>
      <c r="M384" s="20">
        <f t="shared" si="53"/>
        <v>5.453209237279012</v>
      </c>
      <c r="N384" s="20">
        <f t="shared" si="53"/>
        <v>2.726604618639506</v>
      </c>
    </row>
    <row r="385" spans="1:14" ht="12.75">
      <c r="A385" s="18">
        <f>'Enter data'!C$6</f>
        <v>12.85</v>
      </c>
      <c r="B385" s="19">
        <f>B384/F$11</f>
        <v>0.006025595860743394</v>
      </c>
      <c r="C385" s="18">
        <f>'Enter data'!C$10</f>
        <v>0.1</v>
      </c>
      <c r="D385" s="18">
        <v>10</v>
      </c>
      <c r="E385" s="20">
        <f t="shared" si="44"/>
        <v>0.060255958607433935</v>
      </c>
      <c r="F385" s="3">
        <f t="shared" si="45"/>
        <v>7.553102467777086</v>
      </c>
      <c r="G385" s="3">
        <f t="shared" si="46"/>
        <v>7.343803297167205</v>
      </c>
      <c r="H385" s="21">
        <f t="shared" si="47"/>
        <v>7.553102467777086</v>
      </c>
      <c r="I385" s="13">
        <f t="shared" si="48"/>
        <v>106.72907168061036</v>
      </c>
      <c r="J385" s="4">
        <f t="shared" si="49"/>
        <v>80.61806496477564</v>
      </c>
      <c r="K385" s="21">
        <f t="shared" si="50"/>
        <v>106.72907168061036</v>
      </c>
      <c r="L385" s="20">
        <f>299.79/D385*'Enter data'!H$9/H385^0.5</f>
        <v>10.908234204851018</v>
      </c>
      <c r="M385" s="20">
        <f t="shared" si="53"/>
        <v>5.454117102425509</v>
      </c>
      <c r="N385" s="20">
        <f t="shared" si="53"/>
        <v>2.7270585512127545</v>
      </c>
    </row>
    <row r="386" spans="1:14" ht="12.75">
      <c r="A386" s="18">
        <f>'Enter data'!C$6</f>
        <v>12.85</v>
      </c>
      <c r="B386" s="19">
        <f>B385/F$11</f>
        <v>0.005942921586155545</v>
      </c>
      <c r="C386" s="18">
        <f>'Enter data'!C$10</f>
        <v>0.1</v>
      </c>
      <c r="D386" s="18">
        <v>10</v>
      </c>
      <c r="E386" s="20">
        <f t="shared" si="44"/>
        <v>0.05942921586155545</v>
      </c>
      <c r="F386" s="3">
        <f t="shared" si="45"/>
        <v>7.550602127953178</v>
      </c>
      <c r="G386" s="3">
        <f t="shared" si="46"/>
        <v>7.340934532159149</v>
      </c>
      <c r="H386" s="21">
        <f t="shared" si="47"/>
        <v>7.550602127953178</v>
      </c>
      <c r="I386" s="13">
        <f t="shared" si="48"/>
        <v>107.04834079253429</v>
      </c>
      <c r="J386" s="4">
        <f t="shared" si="49"/>
        <v>80.68962119139319</v>
      </c>
      <c r="K386" s="21">
        <f t="shared" si="50"/>
        <v>107.04834079253429</v>
      </c>
      <c r="L386" s="20">
        <f>299.79/D386*'Enter data'!H$9/H386^0.5</f>
        <v>10.910040155844728</v>
      </c>
      <c r="M386" s="20">
        <f t="shared" si="53"/>
        <v>5.455020077922364</v>
      </c>
      <c r="N386" s="20">
        <f t="shared" si="53"/>
        <v>2.727510038961182</v>
      </c>
    </row>
    <row r="387" spans="1:14" ht="12.75">
      <c r="A387" s="18">
        <f>'Enter data'!C$6</f>
        <v>12.85</v>
      </c>
      <c r="B387" s="19">
        <f>B386/F$11</f>
        <v>0.005861381645140109</v>
      </c>
      <c r="C387" s="18">
        <f>'Enter data'!C$10</f>
        <v>0.1</v>
      </c>
      <c r="D387" s="18">
        <v>10</v>
      </c>
      <c r="E387" s="20">
        <f t="shared" si="44"/>
        <v>0.05861381645140108</v>
      </c>
      <c r="F387" s="3">
        <f t="shared" si="45"/>
        <v>7.548116507951972</v>
      </c>
      <c r="G387" s="3">
        <f t="shared" si="46"/>
        <v>7.338085224613414</v>
      </c>
      <c r="H387" s="21">
        <f t="shared" si="47"/>
        <v>7.548116507951972</v>
      </c>
      <c r="I387" s="13">
        <f t="shared" si="48"/>
        <v>107.36761573058251</v>
      </c>
      <c r="J387" s="4">
        <f t="shared" si="49"/>
        <v>80.76042055576505</v>
      </c>
      <c r="K387" s="21">
        <f t="shared" si="50"/>
        <v>107.36761573058251</v>
      </c>
      <c r="L387" s="20">
        <f>299.79/D387*'Enter data'!H$9/H387^0.5</f>
        <v>10.911836364331617</v>
      </c>
      <c r="M387" s="20">
        <f t="shared" si="53"/>
        <v>5.455918182165808</v>
      </c>
      <c r="N387" s="20">
        <f t="shared" si="53"/>
        <v>2.727959091082904</v>
      </c>
    </row>
    <row r="388" spans="1:14" ht="12.75">
      <c r="A388" s="18">
        <f>'Enter data'!C$6</f>
        <v>12.85</v>
      </c>
      <c r="B388" s="19">
        <f>B387/F$11</f>
        <v>0.005780960474057004</v>
      </c>
      <c r="C388" s="18">
        <f>'Enter data'!C$10</f>
        <v>0.1</v>
      </c>
      <c r="D388" s="18">
        <v>10</v>
      </c>
      <c r="E388" s="20">
        <f t="shared" si="44"/>
        <v>0.057809604740570036</v>
      </c>
      <c r="F388" s="3">
        <f t="shared" si="45"/>
        <v>7.545645536103363</v>
      </c>
      <c r="G388" s="3">
        <f t="shared" si="46"/>
        <v>7.335255246505532</v>
      </c>
      <c r="H388" s="21">
        <f t="shared" si="47"/>
        <v>7.545645536103363</v>
      </c>
      <c r="I388" s="13">
        <f t="shared" si="48"/>
        <v>107.68689600065869</v>
      </c>
      <c r="J388" s="4">
        <f t="shared" si="49"/>
        <v>80.8304702127837</v>
      </c>
      <c r="K388" s="21">
        <f t="shared" si="50"/>
        <v>107.68689600065869</v>
      </c>
      <c r="L388" s="20">
        <f>299.79/D388*'Enter data'!H$9/H388^0.5</f>
        <v>10.913622867111632</v>
      </c>
      <c r="M388" s="20">
        <f t="shared" si="53"/>
        <v>5.456811433555816</v>
      </c>
      <c r="N388" s="20">
        <f t="shared" si="53"/>
        <v>2.728405716777908</v>
      </c>
    </row>
    <row r="389" spans="1:14" ht="12.75">
      <c r="A389" s="18">
        <f>'Enter data'!C$6</f>
        <v>12.85</v>
      </c>
      <c r="B389" s="19">
        <f>B388/F$11</f>
        <v>0.0057016427228073</v>
      </c>
      <c r="C389" s="18">
        <f>'Enter data'!C$10</f>
        <v>0.1</v>
      </c>
      <c r="D389" s="18">
        <v>10</v>
      </c>
      <c r="E389" s="20">
        <f t="shared" si="44"/>
        <v>0.057016427228073</v>
      </c>
      <c r="F389" s="3">
        <f t="shared" si="45"/>
        <v>7.543189140961253</v>
      </c>
      <c r="G389" s="3">
        <f t="shared" si="46"/>
        <v>7.332444470572556</v>
      </c>
      <c r="H389" s="21">
        <f t="shared" si="47"/>
        <v>7.543189140961253</v>
      </c>
      <c r="I389" s="13">
        <f t="shared" si="48"/>
        <v>108.0061811141346</v>
      </c>
      <c r="J389" s="4">
        <f t="shared" si="49"/>
        <v>80.89977727876905</v>
      </c>
      <c r="K389" s="21">
        <f t="shared" si="50"/>
        <v>108.0061811141346</v>
      </c>
      <c r="L389" s="20">
        <f>299.79/D389*'Enter data'!H$9/H389^0.5</f>
        <v>10.91539970099232</v>
      </c>
      <c r="M389" s="20">
        <f t="shared" si="53"/>
        <v>5.45769985049616</v>
      </c>
      <c r="N389" s="20">
        <f t="shared" si="53"/>
        <v>2.72884992524808</v>
      </c>
    </row>
    <row r="390" spans="1:14" ht="12.75">
      <c r="A390" s="18">
        <f>'Enter data'!C$6</f>
        <v>12.85</v>
      </c>
      <c r="B390" s="19">
        <f>B389/F$11</f>
        <v>0.0056234132519033175</v>
      </c>
      <c r="C390" s="18">
        <f>'Enter data'!C$10</f>
        <v>0.1</v>
      </c>
      <c r="D390" s="18">
        <v>10</v>
      </c>
      <c r="E390" s="20">
        <f t="shared" si="44"/>
        <v>0.05623413251903317</v>
      </c>
      <c r="F390" s="3">
        <f t="shared" si="45"/>
        <v>7.540747251301665</v>
      </c>
      <c r="G390" s="3">
        <f t="shared" si="46"/>
        <v>7.329652770310227</v>
      </c>
      <c r="H390" s="21">
        <f t="shared" si="47"/>
        <v>7.540747251301665</v>
      </c>
      <c r="I390" s="13">
        <f t="shared" si="48"/>
        <v>108.32547058781554</v>
      </c>
      <c r="J390" s="4">
        <f t="shared" si="49"/>
        <v>80.96834883084004</v>
      </c>
      <c r="K390" s="21">
        <f t="shared" si="50"/>
        <v>108.32547058781554</v>
      </c>
      <c r="L390" s="20">
        <f>299.79/D390*'Enter data'!H$9/H390^0.5</f>
        <v>10.917166902788816</v>
      </c>
      <c r="M390" s="20">
        <f t="shared" si="53"/>
        <v>5.458583451394408</v>
      </c>
      <c r="N390" s="20">
        <f t="shared" si="53"/>
        <v>2.729291725697204</v>
      </c>
    </row>
    <row r="391" spans="1:14" ht="12.75">
      <c r="A391" s="18">
        <f>'Enter data'!C$6</f>
        <v>12.85</v>
      </c>
      <c r="B391" s="19">
        <f>B390/F$11</f>
        <v>0.005546257129578936</v>
      </c>
      <c r="C391" s="18">
        <f>'Enter data'!C$10</f>
        <v>0.1</v>
      </c>
      <c r="D391" s="18">
        <v>10</v>
      </c>
      <c r="E391" s="20">
        <f t="shared" si="44"/>
        <v>0.055462571295789354</v>
      </c>
      <c r="F391" s="3">
        <f t="shared" si="45"/>
        <v>7.538319796120992</v>
      </c>
      <c r="G391" s="3">
        <f t="shared" si="46"/>
        <v>7.326880019970102</v>
      </c>
      <c r="H391" s="21">
        <f t="shared" si="47"/>
        <v>7.538319796120992</v>
      </c>
      <c r="I391" s="13">
        <f t="shared" si="48"/>
        <v>108.64476394390593</v>
      </c>
      <c r="J391" s="4">
        <f t="shared" si="49"/>
        <v>81.03619190631456</v>
      </c>
      <c r="K391" s="21">
        <f t="shared" si="50"/>
        <v>108.64476394390593</v>
      </c>
      <c r="L391" s="20">
        <f>299.79/D391*'Enter data'!H$9/H391^0.5</f>
        <v>10.91892450932378</v>
      </c>
      <c r="M391" s="20">
        <f t="shared" si="53"/>
        <v>5.45946225466189</v>
      </c>
      <c r="N391" s="20">
        <f t="shared" si="53"/>
        <v>2.729731127330945</v>
      </c>
    </row>
    <row r="392" spans="1:14" ht="12.75">
      <c r="A392" s="18">
        <f>'Enter data'!C$6</f>
        <v>12.85</v>
      </c>
      <c r="B392" s="19">
        <f>B391/F$11</f>
        <v>0.005470159628939546</v>
      </c>
      <c r="C392" s="18">
        <f>'Enter data'!C$10</f>
        <v>0.1</v>
      </c>
      <c r="D392" s="18">
        <v>10</v>
      </c>
      <c r="E392" s="20">
        <f t="shared" si="44"/>
        <v>0.05470159628939546</v>
      </c>
      <c r="F392" s="3">
        <f t="shared" si="45"/>
        <v>7.535906704634361</v>
      </c>
      <c r="G392" s="3">
        <f t="shared" si="46"/>
        <v>7.324126094556659</v>
      </c>
      <c r="H392" s="21">
        <f t="shared" si="47"/>
        <v>7.535906704634361</v>
      </c>
      <c r="I392" s="13">
        <f t="shared" si="48"/>
        <v>108.96406070997507</v>
      </c>
      <c r="J392" s="4">
        <f t="shared" si="49"/>
        <v>81.10331350213718</v>
      </c>
      <c r="K392" s="21">
        <f t="shared" si="50"/>
        <v>108.96406070997507</v>
      </c>
      <c r="L392" s="20">
        <f>299.79/D392*'Enter data'!H$9/H392^0.5</f>
        <v>10.920672557427217</v>
      </c>
      <c r="M392" s="20">
        <f t="shared" si="53"/>
        <v>5.4603362787136085</v>
      </c>
      <c r="N392" s="20">
        <f t="shared" si="53"/>
        <v>2.7301681393568042</v>
      </c>
    </row>
    <row r="393" spans="1:14" ht="12.75">
      <c r="A393" s="18">
        <f>'Enter data'!C$6</f>
        <v>12.85</v>
      </c>
      <c r="B393" s="19">
        <f>B392/F$11</f>
        <v>0.005395106225151108</v>
      </c>
      <c r="C393" s="18">
        <f>'Enter data'!C$10</f>
        <v>0.1</v>
      </c>
      <c r="D393" s="18">
        <v>10</v>
      </c>
      <c r="E393" s="20">
        <f t="shared" si="44"/>
        <v>0.05395106225151108</v>
      </c>
      <c r="F393" s="3">
        <f t="shared" si="45"/>
        <v>7.533507906274144</v>
      </c>
      <c r="G393" s="3">
        <f t="shared" si="46"/>
        <v>7.321390869824378</v>
      </c>
      <c r="H393" s="21">
        <f t="shared" si="47"/>
        <v>7.533507906274144</v>
      </c>
      <c r="I393" s="13">
        <f t="shared" si="48"/>
        <v>109.28336041892277</v>
      </c>
      <c r="J393" s="4">
        <f t="shared" si="49"/>
        <v>81.16972057433402</v>
      </c>
      <c r="K393" s="21">
        <f t="shared" si="50"/>
        <v>109.28336041892277</v>
      </c>
      <c r="L393" s="20">
        <f>299.79/D393*'Enter data'!H$9/H393^0.5</f>
        <v>10.922411083936234</v>
      </c>
      <c r="M393" s="20">
        <f t="shared" si="53"/>
        <v>5.461205541968117</v>
      </c>
      <c r="N393" s="20">
        <f t="shared" si="53"/>
        <v>2.7306027709840586</v>
      </c>
    </row>
    <row r="394" spans="1:14" ht="12.75">
      <c r="A394" s="18">
        <f>'Enter data'!C$6</f>
        <v>12.85</v>
      </c>
      <c r="B394" s="19">
        <f>B393/F$11</f>
        <v>0.005321082592667776</v>
      </c>
      <c r="C394" s="18">
        <f>'Enter data'!C$10</f>
        <v>0.1</v>
      </c>
      <c r="D394" s="18">
        <v>10</v>
      </c>
      <c r="E394" s="20">
        <f t="shared" si="44"/>
        <v>0.05321082592667776</v>
      </c>
      <c r="F394" s="3">
        <f t="shared" si="45"/>
        <v>7.531123330688555</v>
      </c>
      <c r="G394" s="3">
        <f t="shared" si="46"/>
        <v>7.318674222274796</v>
      </c>
      <c r="H394" s="21">
        <f t="shared" si="47"/>
        <v>7.531123330688555</v>
      </c>
      <c r="I394" s="13">
        <f t="shared" si="48"/>
        <v>109.60266260894531</v>
      </c>
      <c r="J394" s="4">
        <f t="shared" si="49"/>
        <v>81.2354200374941</v>
      </c>
      <c r="K394" s="21">
        <f t="shared" si="50"/>
        <v>109.60266260894531</v>
      </c>
      <c r="L394" s="20">
        <f>299.79/D394*'Enter data'!H$9/H394^0.5</f>
        <v>10.924140125694732</v>
      </c>
      <c r="M394" s="20">
        <f t="shared" si="53"/>
        <v>5.462070062847366</v>
      </c>
      <c r="N394" s="20">
        <f t="shared" si="53"/>
        <v>2.731035031423683</v>
      </c>
    </row>
    <row r="395" spans="1:14" ht="12.75">
      <c r="A395" s="18">
        <f>'Enter data'!C$6</f>
        <v>12.85</v>
      </c>
      <c r="B395" s="19">
        <f>B394/F$11</f>
        <v>0.0052480746024975615</v>
      </c>
      <c r="C395" s="18">
        <f>'Enter data'!C$10</f>
        <v>0.1</v>
      </c>
      <c r="D395" s="18">
        <v>10</v>
      </c>
      <c r="E395" s="20">
        <f t="shared" si="44"/>
        <v>0.052480746024975614</v>
      </c>
      <c r="F395" s="3">
        <f t="shared" si="45"/>
        <v>7.52875290774039</v>
      </c>
      <c r="G395" s="3">
        <f t="shared" si="46"/>
        <v>7.315976029153537</v>
      </c>
      <c r="H395" s="21">
        <f t="shared" si="47"/>
        <v>7.52875290774039</v>
      </c>
      <c r="I395" s="13">
        <f t="shared" si="48"/>
        <v>109.9219668235012</v>
      </c>
      <c r="J395" s="4">
        <f t="shared" si="49"/>
        <v>81.3004187642769</v>
      </c>
      <c r="K395" s="21">
        <f t="shared" si="50"/>
        <v>109.9219668235012</v>
      </c>
      <c r="L395" s="20">
        <f>299.79/D395*'Enter data'!H$9/H395^0.5</f>
        <v>10.925859719552987</v>
      </c>
      <c r="M395" s="20">
        <f aca="true" t="shared" si="54" ref="M395:N414">L395/2</f>
        <v>5.4629298597764935</v>
      </c>
      <c r="N395" s="20">
        <f t="shared" si="54"/>
        <v>2.7314649298882467</v>
      </c>
    </row>
    <row r="396" spans="1:14" ht="12.75">
      <c r="A396" s="18">
        <f>'Enter data'!C$6</f>
        <v>12.85</v>
      </c>
      <c r="B396" s="19">
        <f>B395/F$11</f>
        <v>0.005176068319505514</v>
      </c>
      <c r="C396" s="18">
        <f>'Enter data'!C$10</f>
        <v>0.1</v>
      </c>
      <c r="D396" s="18">
        <v>10</v>
      </c>
      <c r="E396" s="20">
        <f t="shared" si="44"/>
        <v>0.051760683195055134</v>
      </c>
      <c r="F396" s="3">
        <f t="shared" si="45"/>
        <v>7.5263965675058495</v>
      </c>
      <c r="G396" s="3">
        <f t="shared" si="46"/>
        <v>7.313296168447324</v>
      </c>
      <c r="H396" s="21">
        <f t="shared" si="47"/>
        <v>7.5263965675058495</v>
      </c>
      <c r="I396" s="13">
        <f t="shared" si="48"/>
        <v>110.24127261127728</v>
      </c>
      <c r="J396" s="4">
        <f t="shared" si="49"/>
        <v>81.36472358494518</v>
      </c>
      <c r="K396" s="21">
        <f t="shared" si="50"/>
        <v>110.24127261127728</v>
      </c>
      <c r="L396" s="20">
        <f>299.79/D396*'Enter data'!H$9/H396^0.5</f>
        <v>10.927569902367207</v>
      </c>
      <c r="M396" s="20">
        <f t="shared" si="54"/>
        <v>5.463784951183603</v>
      </c>
      <c r="N396" s="20">
        <f t="shared" si="54"/>
        <v>2.7318924755918017</v>
      </c>
    </row>
    <row r="397" spans="1:14" ht="12.75">
      <c r="A397" s="18">
        <f>'Enter data'!C$6</f>
        <v>12.85</v>
      </c>
      <c r="B397" s="19">
        <f>B396/F$11</f>
        <v>0.005105049999753902</v>
      </c>
      <c r="C397" s="18">
        <f>'Enter data'!C$10</f>
        <v>0.1</v>
      </c>
      <c r="D397" s="18">
        <v>10</v>
      </c>
      <c r="E397" s="20">
        <f t="shared" si="44"/>
        <v>0.051050499997539016</v>
      </c>
      <c r="F397" s="3">
        <f t="shared" si="45"/>
        <v>7.524054240273476</v>
      </c>
      <c r="G397" s="3">
        <f t="shared" si="46"/>
        <v>7.31063451888096</v>
      </c>
      <c r="H397" s="21">
        <f t="shared" si="47"/>
        <v>7.524054240273476</v>
      </c>
      <c r="I397" s="13">
        <f t="shared" si="48"/>
        <v>110.5605795261547</v>
      </c>
      <c r="J397" s="4">
        <f t="shared" si="49"/>
        <v>81.42834128692293</v>
      </c>
      <c r="K397" s="21">
        <f t="shared" si="50"/>
        <v>110.5605795261547</v>
      </c>
      <c r="L397" s="20">
        <f>299.79/D397*'Enter data'!H$9/H397^0.5</f>
        <v>10.929270710998997</v>
      </c>
      <c r="M397" s="20">
        <f t="shared" si="54"/>
        <v>5.464635355499499</v>
      </c>
      <c r="N397" s="20">
        <f t="shared" si="54"/>
        <v>2.7323176777497493</v>
      </c>
    </row>
    <row r="398" spans="1:14" ht="12.75">
      <c r="A398" s="18">
        <f>'Enter data'!C$6</f>
        <v>12.85</v>
      </c>
      <c r="B398" s="19">
        <f>B397/F$11</f>
        <v>0.005035006087878889</v>
      </c>
      <c r="C398" s="18">
        <f>'Enter data'!C$10</f>
        <v>0.1</v>
      </c>
      <c r="D398" s="18">
        <v>10</v>
      </c>
      <c r="E398" s="20">
        <f t="shared" si="44"/>
        <v>0.050350060878788884</v>
      </c>
      <c r="F398" s="3">
        <f t="shared" si="45"/>
        <v>7.521725856543181</v>
      </c>
      <c r="G398" s="3">
        <f t="shared" si="46"/>
        <v>7.307990959914299</v>
      </c>
      <c r="H398" s="21">
        <f t="shared" si="47"/>
        <v>7.521725856543181</v>
      </c>
      <c r="I398" s="13">
        <f t="shared" si="48"/>
        <v>110.87988712717495</v>
      </c>
      <c r="J398" s="4">
        <f t="shared" si="49"/>
        <v>81.49127861437734</v>
      </c>
      <c r="K398" s="21">
        <f t="shared" si="50"/>
        <v>110.87988712717495</v>
      </c>
      <c r="L398" s="20">
        <f>299.79/D398*'Enter data'!H$9/H398^0.5</f>
        <v>10.930962182314756</v>
      </c>
      <c r="M398" s="20">
        <f t="shared" si="54"/>
        <v>5.465481091157378</v>
      </c>
      <c r="N398" s="20">
        <f t="shared" si="54"/>
        <v>2.732740545578689</v>
      </c>
    </row>
    <row r="399" spans="1:14" ht="12.75">
      <c r="A399" s="18">
        <f>'Enter data'!C$6</f>
        <v>12.85</v>
      </c>
      <c r="B399" s="19">
        <f>B398/F$11</f>
        <v>0.004965923214503203</v>
      </c>
      <c r="C399" s="18">
        <f>'Enter data'!C$10</f>
        <v>0.1</v>
      </c>
      <c r="D399" s="18">
        <v>10</v>
      </c>
      <c r="E399" s="20">
        <f aca="true" t="shared" si="55" ref="E399:E462">B399/C399</f>
        <v>0.049659232145032026</v>
      </c>
      <c r="F399" s="3">
        <f aca="true" t="shared" si="56" ref="F399:F462">(A399+1)/2+(A399-1)/2*((1+12/E399)^-0.5+0.04*(1-E399)^2)</f>
        <v>7.519411347025374</v>
      </c>
      <c r="G399" s="3">
        <f aca="true" t="shared" si="57" ref="G399:G462">(A399+1)/2+(A399-1)/2*(1+12/E399)^-0.5</f>
        <v>7.305365371739195</v>
      </c>
      <c r="H399" s="21">
        <f aca="true" t="shared" si="58" ref="H399:H462">IF(E399&lt;1,F399,G399)</f>
        <v>7.519411347025374</v>
      </c>
      <c r="I399" s="13">
        <f aca="true" t="shared" si="59" ref="I399:I462">60/F399^0.5*LN(8/E399+0.25*E399)</f>
        <v>111.19919497850623</v>
      </c>
      <c r="J399" s="4">
        <f aca="true" t="shared" si="60" ref="J399:J462">120*3.14159/(G399^0.5*(E399+1.393+0.667*LN(E399+1.444)))</f>
        <v>81.55354226782485</v>
      </c>
      <c r="K399" s="21">
        <f aca="true" t="shared" si="61" ref="K399:K462">IF($E399&lt;1,I399,J399)</f>
        <v>111.19919497850623</v>
      </c>
      <c r="L399" s="20">
        <f>299.79/D399*'Enter data'!H$9/H399^0.5</f>
        <v>10.93264435318504</v>
      </c>
      <c r="M399" s="20">
        <f t="shared" si="54"/>
        <v>5.46632217659252</v>
      </c>
      <c r="N399" s="20">
        <f t="shared" si="54"/>
        <v>2.73316108829626</v>
      </c>
    </row>
    <row r="400" spans="1:14" ht="12.75">
      <c r="A400" s="18">
        <f>'Enter data'!C$6</f>
        <v>12.85</v>
      </c>
      <c r="B400" s="19">
        <f>B399/F$11</f>
        <v>0.004897788193684306</v>
      </c>
      <c r="C400" s="18">
        <f>'Enter data'!C$10</f>
        <v>0.1</v>
      </c>
      <c r="D400" s="18">
        <v>10</v>
      </c>
      <c r="E400" s="20">
        <f t="shared" si="55"/>
        <v>0.048977881936843055</v>
      </c>
      <c r="F400" s="3">
        <f t="shared" si="56"/>
        <v>7.517110642640166</v>
      </c>
      <c r="G400" s="3">
        <f t="shared" si="57"/>
        <v>7.302757635276421</v>
      </c>
      <c r="H400" s="21">
        <f t="shared" si="58"/>
        <v>7.517110642640166</v>
      </c>
      <c r="I400" s="13">
        <f t="shared" si="59"/>
        <v>111.51850264940936</v>
      </c>
      <c r="J400" s="4">
        <f t="shared" si="60"/>
        <v>81.6151389037603</v>
      </c>
      <c r="K400" s="21">
        <f t="shared" si="61"/>
        <v>111.51850264940936</v>
      </c>
      <c r="L400" s="20">
        <f>299.79/D400*'Enter data'!H$9/H400^0.5</f>
        <v>10.93431726048384</v>
      </c>
      <c r="M400" s="20">
        <f t="shared" si="54"/>
        <v>5.46715863024192</v>
      </c>
      <c r="N400" s="20">
        <f t="shared" si="54"/>
        <v>2.73357931512096</v>
      </c>
    </row>
    <row r="401" spans="1:14" ht="12.75">
      <c r="A401" s="18">
        <f>'Enter data'!C$6</f>
        <v>12.85</v>
      </c>
      <c r="B401" s="19">
        <f>B400/F$11</f>
        <v>0.004830588020397572</v>
      </c>
      <c r="C401" s="18">
        <f>'Enter data'!C$10</f>
        <v>0.1</v>
      </c>
      <c r="D401" s="18">
        <v>10</v>
      </c>
      <c r="E401" s="20">
        <f t="shared" si="55"/>
        <v>0.048305880203975714</v>
      </c>
      <c r="F401" s="3">
        <f t="shared" si="56"/>
        <v>7.514823674516666</v>
      </c>
      <c r="G401" s="3">
        <f t="shared" si="57"/>
        <v>7.30016763217259</v>
      </c>
      <c r="H401" s="21">
        <f t="shared" si="58"/>
        <v>7.514823674516666</v>
      </c>
      <c r="I401" s="13">
        <f t="shared" si="59"/>
        <v>111.83780971420443</v>
      </c>
      <c r="J401" s="4">
        <f t="shared" si="60"/>
        <v>81.67607513430893</v>
      </c>
      <c r="K401" s="21">
        <f t="shared" si="61"/>
        <v>111.83780971420443</v>
      </c>
      <c r="L401" s="20">
        <f>299.79/D401*'Enter data'!H$9/H401^0.5</f>
        <v>10.935980941087832</v>
      </c>
      <c r="M401" s="20">
        <f t="shared" si="54"/>
        <v>5.467990470543916</v>
      </c>
      <c r="N401" s="20">
        <f t="shared" si="54"/>
        <v>2.733995235271958</v>
      </c>
    </row>
    <row r="402" spans="1:14" ht="12.75">
      <c r="A402" s="18">
        <f>'Enter data'!C$6</f>
        <v>12.85</v>
      </c>
      <c r="B402" s="19">
        <f>B401/F$11</f>
        <v>0.004764309868054004</v>
      </c>
      <c r="C402" s="18">
        <f>'Enter data'!C$10</f>
        <v>0.1</v>
      </c>
      <c r="D402" s="18">
        <v>10</v>
      </c>
      <c r="E402" s="20">
        <f t="shared" si="55"/>
        <v>0.047643098680540036</v>
      </c>
      <c r="F402" s="3">
        <f t="shared" si="56"/>
        <v>7.512550373992359</v>
      </c>
      <c r="G402" s="3">
        <f t="shared" si="57"/>
        <v>7.297595244797038</v>
      </c>
      <c r="H402" s="21">
        <f t="shared" si="58"/>
        <v>7.512550373992359</v>
      </c>
      <c r="I402" s="13">
        <f t="shared" si="59"/>
        <v>112.15711575223685</v>
      </c>
      <c r="J402" s="4">
        <f t="shared" si="60"/>
        <v>81.73635752690025</v>
      </c>
      <c r="K402" s="21">
        <f t="shared" si="61"/>
        <v>112.15711575223685</v>
      </c>
      <c r="L402" s="20">
        <f>299.79/D402*'Enter data'!H$9/H402^0.5</f>
        <v>10.937635431875547</v>
      </c>
      <c r="M402" s="20">
        <f t="shared" si="54"/>
        <v>5.4688177159377735</v>
      </c>
      <c r="N402" s="20">
        <f t="shared" si="54"/>
        <v>2.7344088579688868</v>
      </c>
    </row>
    <row r="403" spans="1:14" ht="12.75">
      <c r="A403" s="18">
        <f>'Enter data'!C$6</f>
        <v>12.85</v>
      </c>
      <c r="B403" s="19">
        <f>B402/F$11</f>
        <v>0.004698941086052003</v>
      </c>
      <c r="C403" s="18">
        <f>'Enter data'!C$10</f>
        <v>0.1</v>
      </c>
      <c r="D403" s="18">
        <v>10</v>
      </c>
      <c r="E403" s="20">
        <f t="shared" si="55"/>
        <v>0.046989410860520026</v>
      </c>
      <c r="F403" s="3">
        <f t="shared" si="56"/>
        <v>7.510290672612549</v>
      </c>
      <c r="G403" s="3">
        <f t="shared" si="57"/>
        <v>7.29504035623871</v>
      </c>
      <c r="H403" s="21">
        <f t="shared" si="58"/>
        <v>7.510290672612549</v>
      </c>
      <c r="I403" s="13">
        <f t="shared" si="59"/>
        <v>112.47642034784391</v>
      </c>
      <c r="J403" s="4">
        <f t="shared" si="60"/>
        <v>81.79599260396397</v>
      </c>
      <c r="K403" s="21">
        <f t="shared" si="61"/>
        <v>112.47642034784391</v>
      </c>
      <c r="L403" s="20">
        <f>299.79/D403*'Enter data'!H$9/H403^0.5</f>
        <v>10.939280769726526</v>
      </c>
      <c r="M403" s="20">
        <f t="shared" si="54"/>
        <v>5.469640384863263</v>
      </c>
      <c r="N403" s="20">
        <f t="shared" si="54"/>
        <v>2.7348201924316315</v>
      </c>
    </row>
    <row r="404" spans="1:14" ht="12.75">
      <c r="A404" s="18">
        <f>'Enter data'!C$6</f>
        <v>12.85</v>
      </c>
      <c r="B404" s="19">
        <f>B403/F$11</f>
        <v>0.004634469197362731</v>
      </c>
      <c r="C404" s="18">
        <f>'Enter data'!C$10</f>
        <v>0.1</v>
      </c>
      <c r="D404" s="18">
        <v>10</v>
      </c>
      <c r="E404" s="20">
        <f t="shared" si="55"/>
        <v>0.046344691973627304</v>
      </c>
      <c r="F404" s="3">
        <f t="shared" si="56"/>
        <v>7.5080445021298825</v>
      </c>
      <c r="G404" s="3">
        <f t="shared" si="57"/>
        <v>7.292502850303013</v>
      </c>
      <c r="H404" s="21">
        <f t="shared" si="58"/>
        <v>7.5080445021298825</v>
      </c>
      <c r="I404" s="13">
        <f t="shared" si="59"/>
        <v>112.79572309032112</v>
      </c>
      <c r="J404" s="4">
        <f t="shared" si="60"/>
        <v>81.85498684264667</v>
      </c>
      <c r="K404" s="21">
        <f t="shared" si="61"/>
        <v>112.79572309032112</v>
      </c>
      <c r="L404" s="20">
        <f>299.79/D404*'Enter data'!H$9/H404^0.5</f>
        <v>10.940916991520393</v>
      </c>
      <c r="M404" s="20">
        <f t="shared" si="54"/>
        <v>5.470458495760196</v>
      </c>
      <c r="N404" s="20">
        <f t="shared" si="54"/>
        <v>2.735229247880098</v>
      </c>
    </row>
    <row r="405" spans="1:14" ht="12.75">
      <c r="A405" s="18">
        <f>'Enter data'!C$6</f>
        <v>12.85</v>
      </c>
      <c r="B405" s="19">
        <f>B404/F$11</f>
        <v>0.004570881896148603</v>
      </c>
      <c r="C405" s="18">
        <f>'Enter data'!C$10</f>
        <v>0.1</v>
      </c>
      <c r="D405" s="18">
        <v>10</v>
      </c>
      <c r="E405" s="20">
        <f t="shared" si="55"/>
        <v>0.04570881896148603</v>
      </c>
      <c r="F405" s="3">
        <f t="shared" si="56"/>
        <v>7.505811794503937</v>
      </c>
      <c r="G405" s="3">
        <f t="shared" si="57"/>
        <v>7.289982611508669</v>
      </c>
      <c r="H405" s="21">
        <f t="shared" si="58"/>
        <v>7.505811794503937</v>
      </c>
      <c r="I405" s="13">
        <f t="shared" si="59"/>
        <v>113.11502357388898</v>
      </c>
      <c r="J405" s="4">
        <f t="shared" si="60"/>
        <v>81.91334667454937</v>
      </c>
      <c r="K405" s="21">
        <f t="shared" si="61"/>
        <v>113.11502357388898</v>
      </c>
      <c r="L405" s="20">
        <f>299.79/D405*'Enter data'!H$9/H405^0.5</f>
        <v>10.942544134135924</v>
      </c>
      <c r="M405" s="20">
        <f t="shared" si="54"/>
        <v>5.471272067067962</v>
      </c>
      <c r="N405" s="20">
        <f t="shared" si="54"/>
        <v>2.735636033533981</v>
      </c>
    </row>
    <row r="406" spans="1:14" ht="12.75">
      <c r="A406" s="18">
        <f>'Enter data'!C$6</f>
        <v>12.85</v>
      </c>
      <c r="B406" s="19">
        <f>B405/F$11</f>
        <v>0.004508167045414456</v>
      </c>
      <c r="C406" s="18">
        <f>'Enter data'!C$10</f>
        <v>0.1</v>
      </c>
      <c r="D406" s="18">
        <v>10</v>
      </c>
      <c r="E406" s="20">
        <f t="shared" si="55"/>
        <v>0.04508167045414455</v>
      </c>
      <c r="F406" s="3">
        <f t="shared" si="56"/>
        <v>7.503592481900874</v>
      </c>
      <c r="G406" s="3">
        <f t="shared" si="57"/>
        <v>7.287479525084547</v>
      </c>
      <c r="H406" s="21">
        <f t="shared" si="58"/>
        <v>7.503592481900874</v>
      </c>
      <c r="I406" s="13">
        <f t="shared" si="59"/>
        <v>113.43432139765926</v>
      </c>
      <c r="J406" s="4">
        <f t="shared" si="60"/>
        <v>81.97107848548514</v>
      </c>
      <c r="K406" s="21">
        <f t="shared" si="61"/>
        <v>113.43432139765926</v>
      </c>
      <c r="L406" s="20">
        <f>299.79/D406*'Enter data'!H$9/H406^0.5</f>
        <v>10.944162234450046</v>
      </c>
      <c r="M406" s="20">
        <f t="shared" si="54"/>
        <v>5.472081117225023</v>
      </c>
      <c r="N406" s="20">
        <f t="shared" si="54"/>
        <v>2.7360405586125114</v>
      </c>
    </row>
    <row r="407" spans="1:14" ht="12.75">
      <c r="A407" s="18">
        <f>'Enter data'!C$6</f>
        <v>12.85</v>
      </c>
      <c r="B407" s="19">
        <f>B406/F$11</f>
        <v>0.004446312674690943</v>
      </c>
      <c r="C407" s="18">
        <f>'Enter data'!C$10</f>
        <v>0.1</v>
      </c>
      <c r="D407" s="18">
        <v>10</v>
      </c>
      <c r="E407" s="20">
        <f t="shared" si="55"/>
        <v>0.04446312674690943</v>
      </c>
      <c r="F407" s="3">
        <f t="shared" si="56"/>
        <v>7.5013864966931525</v>
      </c>
      <c r="G407" s="3">
        <f t="shared" si="57"/>
        <v>7.284993476966481</v>
      </c>
      <c r="H407" s="21">
        <f t="shared" si="58"/>
        <v>7.5013864966931525</v>
      </c>
      <c r="I407" s="13">
        <f t="shared" si="59"/>
        <v>113.7536161656018</v>
      </c>
      <c r="J407" s="4">
        <f t="shared" si="60"/>
        <v>82.02818861525603</v>
      </c>
      <c r="K407" s="21">
        <f t="shared" si="61"/>
        <v>113.7536161656018</v>
      </c>
      <c r="L407" s="20">
        <f>299.79/D407*'Enter data'!H$9/H407^0.5</f>
        <v>10.9457713293368</v>
      </c>
      <c r="M407" s="20">
        <f t="shared" si="54"/>
        <v>5.4728856646684</v>
      </c>
      <c r="N407" s="20">
        <f t="shared" si="54"/>
        <v>2.7364428323342</v>
      </c>
    </row>
    <row r="408" spans="1:14" ht="12.75">
      <c r="A408" s="18">
        <f>'Enter data'!C$6</f>
        <v>12.85</v>
      </c>
      <c r="B408" s="19">
        <f>B407/F$11</f>
        <v>0.004385306977749715</v>
      </c>
      <c r="C408" s="18">
        <f>'Enter data'!C$10</f>
        <v>0.1</v>
      </c>
      <c r="D408" s="18">
        <v>10</v>
      </c>
      <c r="E408" s="20">
        <f t="shared" si="55"/>
        <v>0.043853069777497145</v>
      </c>
      <c r="F408" s="3">
        <f t="shared" si="56"/>
        <v>7.499193771459301</v>
      </c>
      <c r="G408" s="3">
        <f t="shared" si="57"/>
        <v>7.2825243537940825</v>
      </c>
      <c r="H408" s="21">
        <f t="shared" si="58"/>
        <v>7.499193771459301</v>
      </c>
      <c r="I408" s="13">
        <f t="shared" si="59"/>
        <v>114.07290748651114</v>
      </c>
      <c r="J408" s="4">
        <f t="shared" si="60"/>
        <v>82.08468335744956</v>
      </c>
      <c r="K408" s="21">
        <f t="shared" si="61"/>
        <v>114.07290748651114</v>
      </c>
      <c r="L408" s="20">
        <f>299.79/D408*'Enter data'!H$9/H408^0.5</f>
        <v>10.94737145566629</v>
      </c>
      <c r="M408" s="20">
        <f t="shared" si="54"/>
        <v>5.473685727833145</v>
      </c>
      <c r="N408" s="20">
        <f t="shared" si="54"/>
        <v>2.7368428639165727</v>
      </c>
    </row>
    <row r="409" spans="1:14" ht="12.75">
      <c r="A409" s="18">
        <f>'Enter data'!C$6</f>
        <v>12.85</v>
      </c>
      <c r="B409" s="19">
        <f>B408/F$11</f>
        <v>0.004325138310349946</v>
      </c>
      <c r="C409" s="18">
        <f>'Enter data'!C$10</f>
        <v>0.1</v>
      </c>
      <c r="D409" s="18">
        <v>10</v>
      </c>
      <c r="E409" s="20">
        <f t="shared" si="55"/>
        <v>0.04325138310349946</v>
      </c>
      <c r="F409" s="3">
        <f t="shared" si="56"/>
        <v>7.497014238983742</v>
      </c>
      <c r="G409" s="3">
        <f t="shared" si="57"/>
        <v>7.280072042907534</v>
      </c>
      <c r="H409" s="21">
        <f t="shared" si="58"/>
        <v>7.497014238983742</v>
      </c>
      <c r="I409" s="13">
        <f t="shared" si="59"/>
        <v>114.3921949739733</v>
      </c>
      <c r="J409" s="4">
        <f t="shared" si="60"/>
        <v>82.14056895925356</v>
      </c>
      <c r="K409" s="21">
        <f t="shared" si="61"/>
        <v>114.3921949739733</v>
      </c>
      <c r="L409" s="20">
        <f>299.79/D409*'Enter data'!H$9/H409^0.5</f>
        <v>10.948962650303576</v>
      </c>
      <c r="M409" s="20">
        <f t="shared" si="54"/>
        <v>5.474481325151788</v>
      </c>
      <c r="N409" s="20">
        <f t="shared" si="54"/>
        <v>2.737240662575894</v>
      </c>
    </row>
    <row r="410" spans="1:14" ht="12.75">
      <c r="A410" s="18">
        <f>'Enter data'!C$6</f>
        <v>12.85</v>
      </c>
      <c r="B410" s="19">
        <f>B409/F$11</f>
        <v>0.004265795188015787</v>
      </c>
      <c r="C410" s="18">
        <f>'Enter data'!C$10</f>
        <v>0.1</v>
      </c>
      <c r="D410" s="18">
        <v>10</v>
      </c>
      <c r="E410" s="20">
        <f t="shared" si="55"/>
        <v>0.04265795188015787</v>
      </c>
      <c r="F410" s="3">
        <f t="shared" si="56"/>
        <v>7.4948478322566725</v>
      </c>
      <c r="G410" s="3">
        <f t="shared" si="57"/>
        <v>7.2776364323443765</v>
      </c>
      <c r="H410" s="21">
        <f t="shared" si="58"/>
        <v>7.4948478322566725</v>
      </c>
      <c r="I410" s="13">
        <f t="shared" si="59"/>
        <v>114.71147824633266</v>
      </c>
      <c r="J410" s="4">
        <f t="shared" si="60"/>
        <v>82.195851621289</v>
      </c>
      <c r="K410" s="21">
        <f t="shared" si="61"/>
        <v>114.71147824633266</v>
      </c>
      <c r="L410" s="20">
        <f>299.79/D410*'Enter data'!H$9/H410^0.5</f>
        <v>10.950544950107542</v>
      </c>
      <c r="M410" s="20">
        <f t="shared" si="54"/>
        <v>5.475272475053771</v>
      </c>
      <c r="N410" s="20">
        <f t="shared" si="54"/>
        <v>2.7376362375268855</v>
      </c>
    </row>
    <row r="411" spans="1:14" ht="12.75">
      <c r="A411" s="18">
        <f>'Enter data'!C$6</f>
        <v>12.85</v>
      </c>
      <c r="B411" s="19">
        <f>B410/F$11</f>
        <v>0.004207266283844303</v>
      </c>
      <c r="C411" s="18">
        <f>'Enter data'!C$10</f>
        <v>0.1</v>
      </c>
      <c r="D411" s="18">
        <v>10</v>
      </c>
      <c r="E411" s="20">
        <f t="shared" si="55"/>
        <v>0.042072662838443034</v>
      </c>
      <c r="F411" s="3">
        <f t="shared" si="56"/>
        <v>7.492694484473986</v>
      </c>
      <c r="G411" s="3">
        <f t="shared" si="57"/>
        <v>7.275217410836286</v>
      </c>
      <c r="H411" s="21">
        <f t="shared" si="58"/>
        <v>7.492694484473986</v>
      </c>
      <c r="I411" s="13">
        <f t="shared" si="59"/>
        <v>115.03075692665855</v>
      </c>
      <c r="J411" s="4">
        <f t="shared" si="60"/>
        <v>82.25053749746087</v>
      </c>
      <c r="K411" s="21">
        <f t="shared" si="61"/>
        <v>115.03075692665855</v>
      </c>
      <c r="L411" s="20">
        <f>299.79/D411*'Enter data'!H$9/H411^0.5</f>
        <v>10.952118391929728</v>
      </c>
      <c r="M411" s="20">
        <f t="shared" si="54"/>
        <v>5.476059195964864</v>
      </c>
      <c r="N411" s="20">
        <f t="shared" si="54"/>
        <v>2.738029597982432</v>
      </c>
    </row>
    <row r="412" spans="1:14" ht="12.75">
      <c r="A412" s="18">
        <f>'Enter data'!C$6</f>
        <v>12.85</v>
      </c>
      <c r="B412" s="19">
        <f>B411/F$11</f>
        <v>0.004149540426343494</v>
      </c>
      <c r="C412" s="18">
        <f>'Enter data'!C$10</f>
        <v>0.1</v>
      </c>
      <c r="D412" s="18">
        <v>10</v>
      </c>
      <c r="E412" s="20">
        <f t="shared" si="55"/>
        <v>0.04149540426343493</v>
      </c>
      <c r="F412" s="3">
        <f t="shared" si="56"/>
        <v>7.490554129037245</v>
      </c>
      <c r="G412" s="3">
        <f t="shared" si="57"/>
        <v>7.272814867805842</v>
      </c>
      <c r="H412" s="21">
        <f t="shared" si="58"/>
        <v>7.490554129037245</v>
      </c>
      <c r="I412" s="13">
        <f t="shared" si="59"/>
        <v>115.35003064271254</v>
      </c>
      <c r="J412" s="4">
        <f t="shared" si="60"/>
        <v>82.30463269482593</v>
      </c>
      <c r="K412" s="21">
        <f t="shared" si="61"/>
        <v>115.35003064271254</v>
      </c>
      <c r="L412" s="20">
        <f>299.79/D412*'Enter data'!H$9/H412^0.5</f>
        <v>10.953683012613165</v>
      </c>
      <c r="M412" s="20">
        <f t="shared" si="54"/>
        <v>5.476841506306583</v>
      </c>
      <c r="N412" s="20">
        <f t="shared" si="54"/>
        <v>2.7384207531532914</v>
      </c>
    </row>
    <row r="413" spans="1:14" ht="12.75">
      <c r="A413" s="18">
        <f>'Enter data'!C$6</f>
        <v>12.85</v>
      </c>
      <c r="B413" s="19">
        <f>B412/F$11</f>
        <v>0.004092606597299975</v>
      </c>
      <c r="C413" s="18">
        <f>'Enter data'!C$10</f>
        <v>0.1</v>
      </c>
      <c r="D413" s="18">
        <v>10</v>
      </c>
      <c r="E413" s="20">
        <f t="shared" si="55"/>
        <v>0.04092606597299974</v>
      </c>
      <c r="F413" s="3">
        <f t="shared" si="56"/>
        <v>7.488426699553697</v>
      </c>
      <c r="G413" s="3">
        <f t="shared" si="57"/>
        <v>7.2704286933632805</v>
      </c>
      <c r="H413" s="21">
        <f t="shared" si="58"/>
        <v>7.488426699553697</v>
      </c>
      <c r="I413" s="13">
        <f t="shared" si="59"/>
        <v>115.6692990269152</v>
      </c>
      <c r="J413" s="4">
        <f t="shared" si="60"/>
        <v>82.35814327347728</v>
      </c>
      <c r="K413" s="21">
        <f t="shared" si="61"/>
        <v>115.6692990269152</v>
      </c>
      <c r="L413" s="20">
        <f>299.79/D413*'Enter data'!H$9/H413^0.5</f>
        <v>10.95523884899114</v>
      </c>
      <c r="M413" s="20">
        <f t="shared" si="54"/>
        <v>5.47761942449557</v>
      </c>
      <c r="N413" s="20">
        <f t="shared" si="54"/>
        <v>2.738809712247785</v>
      </c>
    </row>
    <row r="414" spans="1:14" ht="12.75">
      <c r="A414" s="18">
        <f>'Enter data'!C$6</f>
        <v>12.85</v>
      </c>
      <c r="B414" s="19">
        <f>B413/F$11</f>
        <v>0.004036453929675918</v>
      </c>
      <c r="C414" s="18">
        <f>'Enter data'!C$10</f>
        <v>0.1</v>
      </c>
      <c r="D414" s="18">
        <v>10</v>
      </c>
      <c r="E414" s="20">
        <f t="shared" si="55"/>
        <v>0.04036453929675917</v>
      </c>
      <c r="F414" s="3">
        <f t="shared" si="56"/>
        <v>7.486312129836325</v>
      </c>
      <c r="G414" s="3">
        <f t="shared" si="57"/>
        <v>7.268058778303253</v>
      </c>
      <c r="H414" s="21">
        <f t="shared" si="58"/>
        <v>7.486312129836325</v>
      </c>
      <c r="I414" s="13">
        <f t="shared" si="59"/>
        <v>115.98856171631306</v>
      </c>
      <c r="J414" s="4">
        <f t="shared" si="60"/>
        <v>82.41107524644514</v>
      </c>
      <c r="K414" s="21">
        <f t="shared" si="61"/>
        <v>115.98856171631306</v>
      </c>
      <c r="L414" s="20">
        <f>299.79/D414*'Enter data'!H$9/H414^0.5</f>
        <v>10.956785937885961</v>
      </c>
      <c r="M414" s="20">
        <f t="shared" si="54"/>
        <v>5.4783929689429804</v>
      </c>
      <c r="N414" s="20">
        <f t="shared" si="54"/>
        <v>2.7391964844714902</v>
      </c>
    </row>
    <row r="415" spans="1:14" ht="12.75">
      <c r="A415" s="18">
        <f>'Enter data'!C$6</f>
        <v>12.85</v>
      </c>
      <c r="B415" s="19">
        <f>B414/F$11</f>
        <v>0.003981071705534842</v>
      </c>
      <c r="C415" s="18">
        <f>'Enter data'!C$10</f>
        <v>0.1</v>
      </c>
      <c r="D415" s="18">
        <v>10</v>
      </c>
      <c r="E415" s="20">
        <f t="shared" si="55"/>
        <v>0.039810717055348416</v>
      </c>
      <c r="F415" s="3">
        <f t="shared" si="56"/>
        <v>7.48421035390394</v>
      </c>
      <c r="G415" s="3">
        <f t="shared" si="57"/>
        <v>7.265705014101562</v>
      </c>
      <c r="H415" s="21">
        <f t="shared" si="58"/>
        <v>7.48421035390394</v>
      </c>
      <c r="I415" s="13">
        <f t="shared" si="59"/>
        <v>116.30781835254595</v>
      </c>
      <c r="J415" s="4">
        <f t="shared" si="60"/>
        <v>82.46343457961363</v>
      </c>
      <c r="K415" s="21">
        <f t="shared" si="61"/>
        <v>116.30781835254595</v>
      </c>
      <c r="L415" s="20">
        <f>299.79/D415*'Enter data'!H$9/H415^0.5</f>
        <v>10.95832431610771</v>
      </c>
      <c r="M415" s="20">
        <f aca="true" t="shared" si="62" ref="M415:N434">L415/2</f>
        <v>5.479162158053855</v>
      </c>
      <c r="N415" s="20">
        <f t="shared" si="62"/>
        <v>2.7395810790269275</v>
      </c>
    </row>
    <row r="416" spans="1:14" ht="12.75">
      <c r="A416" s="18">
        <f>'Enter data'!C$6</f>
        <v>12.85</v>
      </c>
      <c r="B416" s="19">
        <f>B415/F$11</f>
        <v>0.003926449353995869</v>
      </c>
      <c r="C416" s="18">
        <f>'Enter data'!C$10</f>
        <v>0.1</v>
      </c>
      <c r="D416" s="18">
        <v>10</v>
      </c>
      <c r="E416" s="20">
        <f t="shared" si="55"/>
        <v>0.03926449353995869</v>
      </c>
      <c r="F416" s="3">
        <f t="shared" si="56"/>
        <v>7.4821213059813125</v>
      </c>
      <c r="G416" s="3">
        <f t="shared" si="57"/>
        <v>7.263367292911903</v>
      </c>
      <c r="H416" s="21">
        <f t="shared" si="58"/>
        <v>7.4821213059813125</v>
      </c>
      <c r="I416" s="13">
        <f t="shared" si="59"/>
        <v>116.6270685818139</v>
      </c>
      <c r="J416" s="4">
        <f t="shared" si="60"/>
        <v>82.51522719165271</v>
      </c>
      <c r="K416" s="21">
        <f t="shared" si="61"/>
        <v>116.6270685818139</v>
      </c>
      <c r="L416" s="20">
        <f>299.79/D416*'Enter data'!H$9/H416^0.5</f>
        <v>10.959854020452948</v>
      </c>
      <c r="M416" s="20">
        <f t="shared" si="62"/>
        <v>5.479927010226474</v>
      </c>
      <c r="N416" s="20">
        <f t="shared" si="62"/>
        <v>2.739963505113237</v>
      </c>
    </row>
    <row r="417" spans="1:14" ht="12.75">
      <c r="A417" s="18">
        <f>'Enter data'!C$6</f>
        <v>12.85</v>
      </c>
      <c r="B417" s="19">
        <f>B416/F$11</f>
        <v>0.0038725764492160445</v>
      </c>
      <c r="C417" s="18">
        <f>'Enter data'!C$10</f>
        <v>0.1</v>
      </c>
      <c r="D417" s="18">
        <v>10</v>
      </c>
      <c r="E417" s="20">
        <f t="shared" si="55"/>
        <v>0.03872576449216044</v>
      </c>
      <c r="F417" s="3">
        <f t="shared" si="56"/>
        <v>7.480044920499323</v>
      </c>
      <c r="G417" s="3">
        <f t="shared" si="57"/>
        <v>7.261045507562593</v>
      </c>
      <c r="H417" s="21">
        <f t="shared" si="58"/>
        <v>7.480044920499323</v>
      </c>
      <c r="I417" s="13">
        <f t="shared" si="59"/>
        <v>116.94631205484467</v>
      </c>
      <c r="J417" s="4">
        <f t="shared" si="60"/>
        <v>82.56645895396521</v>
      </c>
      <c r="K417" s="21">
        <f t="shared" si="61"/>
        <v>116.94631205484467</v>
      </c>
      <c r="L417" s="20">
        <f>299.79/D417*'Enter data'!H$9/H417^0.5</f>
        <v>10.961375087703429</v>
      </c>
      <c r="M417" s="20">
        <f t="shared" si="62"/>
        <v>5.480687543851714</v>
      </c>
      <c r="N417" s="20">
        <f t="shared" si="62"/>
        <v>2.740343771925857</v>
      </c>
    </row>
    <row r="418" spans="1:14" ht="12.75">
      <c r="A418" s="18">
        <f>'Enter data'!C$6</f>
        <v>12.85</v>
      </c>
      <c r="B418" s="19">
        <f>B417/F$11</f>
        <v>0.0038194427084003394</v>
      </c>
      <c r="C418" s="18">
        <f>'Enter data'!C$10</f>
        <v>0.1</v>
      </c>
      <c r="D418" s="18">
        <v>10</v>
      </c>
      <c r="E418" s="20">
        <f t="shared" si="55"/>
        <v>0.03819442708400339</v>
      </c>
      <c r="F418" s="3">
        <f t="shared" si="56"/>
        <v>7.477981132095163</v>
      </c>
      <c r="G418" s="3">
        <f t="shared" si="57"/>
        <v>7.258739551553295</v>
      </c>
      <c r="H418" s="21">
        <f t="shared" si="58"/>
        <v>7.477981132095163</v>
      </c>
      <c r="I418" s="13">
        <f t="shared" si="59"/>
        <v>117.26554842686062</v>
      </c>
      <c r="J418" s="4">
        <f t="shared" si="60"/>
        <v>82.61713569064823</v>
      </c>
      <c r="K418" s="21">
        <f t="shared" si="61"/>
        <v>117.26554842686062</v>
      </c>
      <c r="L418" s="20">
        <f>299.79/D418*'Enter data'!H$9/H418^0.5</f>
        <v>10.962887554624773</v>
      </c>
      <c r="M418" s="20">
        <f t="shared" si="62"/>
        <v>5.4814437773123865</v>
      </c>
      <c r="N418" s="20">
        <f t="shared" si="62"/>
        <v>2.7407218886561933</v>
      </c>
    </row>
    <row r="419" spans="1:14" ht="12.75">
      <c r="A419" s="18">
        <f>'Enter data'!C$6</f>
        <v>12.85</v>
      </c>
      <c r="B419" s="19">
        <f>B418/F$11</f>
        <v>0.003767037989838964</v>
      </c>
      <c r="C419" s="18">
        <f>'Enter data'!C$10</f>
        <v>0.1</v>
      </c>
      <c r="D419" s="18">
        <v>10</v>
      </c>
      <c r="E419" s="20">
        <f t="shared" si="55"/>
        <v>0.03767037989838964</v>
      </c>
      <c r="F419" s="3">
        <f t="shared" si="56"/>
        <v>7.475929875612544</v>
      </c>
      <c r="G419" s="3">
        <f t="shared" si="57"/>
        <v>7.2564493190517405</v>
      </c>
      <c r="H419" s="21">
        <f t="shared" si="58"/>
        <v>7.475929875612544</v>
      </c>
      <c r="I419" s="13">
        <f t="shared" si="59"/>
        <v>117.5847773575464</v>
      </c>
      <c r="J419" s="4">
        <f t="shared" si="60"/>
        <v>82.66726317846881</v>
      </c>
      <c r="K419" s="21">
        <f t="shared" si="61"/>
        <v>117.5847773575464</v>
      </c>
      <c r="L419" s="20">
        <f>299.79/D419*'Enter data'!H$9/H419^0.5</f>
        <v>10.96439145796515</v>
      </c>
      <c r="M419" s="20">
        <f t="shared" si="62"/>
        <v>5.482195728982575</v>
      </c>
      <c r="N419" s="20">
        <f t="shared" si="62"/>
        <v>2.7410978644912873</v>
      </c>
    </row>
    <row r="420" spans="1:14" ht="12.75">
      <c r="A420" s="18">
        <f>'Enter data'!C$6</f>
        <v>12.85</v>
      </c>
      <c r="B420" s="19">
        <f>B419/F$11</f>
        <v>0.003715352290971602</v>
      </c>
      <c r="C420" s="18">
        <f>'Enter data'!C$10</f>
        <v>0.1</v>
      </c>
      <c r="D420" s="18">
        <v>10</v>
      </c>
      <c r="E420" s="20">
        <f t="shared" si="55"/>
        <v>0.03715352290971602</v>
      </c>
      <c r="F420" s="3">
        <f t="shared" si="56"/>
        <v>7.473891086101948</v>
      </c>
      <c r="G420" s="3">
        <f t="shared" si="57"/>
        <v>7.254174704890443</v>
      </c>
      <c r="H420" s="21">
        <f t="shared" si="58"/>
        <v>7.473891086101948</v>
      </c>
      <c r="I420" s="13">
        <f t="shared" si="59"/>
        <v>117.90399851101625</v>
      </c>
      <c r="J420" s="4">
        <f t="shared" si="60"/>
        <v>82.7168471468532</v>
      </c>
      <c r="K420" s="21">
        <f t="shared" si="61"/>
        <v>117.90399851101625</v>
      </c>
      <c r="L420" s="20">
        <f>299.79/D420*'Enter data'!H$9/H420^0.5</f>
        <v>10.965886834453919</v>
      </c>
      <c r="M420" s="20">
        <f t="shared" si="62"/>
        <v>5.482943417226959</v>
      </c>
      <c r="N420" s="20">
        <f t="shared" si="62"/>
        <v>2.7414717086134797</v>
      </c>
    </row>
    <row r="421" spans="1:14" ht="12.75">
      <c r="A421" s="18">
        <f>'Enter data'!C$6</f>
        <v>12.85</v>
      </c>
      <c r="B421" s="19">
        <f>B420/F$11</f>
        <v>0.003664375746478211</v>
      </c>
      <c r="C421" s="18">
        <f>'Enter data'!C$10</f>
        <v>0.1</v>
      </c>
      <c r="D421" s="18">
        <v>10</v>
      </c>
      <c r="E421" s="20">
        <f t="shared" si="55"/>
        <v>0.03664375746478211</v>
      </c>
      <c r="F421" s="3">
        <f t="shared" si="56"/>
        <v>7.471864698820896</v>
      </c>
      <c r="G421" s="3">
        <f t="shared" si="57"/>
        <v>7.251915604563413</v>
      </c>
      <c r="H421" s="21">
        <f t="shared" si="58"/>
        <v>7.471864698820896</v>
      </c>
      <c r="I421" s="13">
        <f t="shared" si="59"/>
        <v>118.2232115557814</v>
      </c>
      <c r="J421" s="4">
        <f t="shared" si="60"/>
        <v>82.76589327788925</v>
      </c>
      <c r="K421" s="21">
        <f t="shared" si="61"/>
        <v>118.2232115557814</v>
      </c>
      <c r="L421" s="20">
        <f>299.79/D421*'Enter data'!H$9/H421^0.5</f>
        <v>10.967373720800284</v>
      </c>
      <c r="M421" s="20">
        <f t="shared" si="62"/>
        <v>5.483686860400142</v>
      </c>
      <c r="N421" s="20">
        <f t="shared" si="62"/>
        <v>2.741843430200071</v>
      </c>
    </row>
    <row r="422" spans="1:14" ht="12.75">
      <c r="A422" s="18">
        <f>'Enter data'!C$6</f>
        <v>12.85</v>
      </c>
      <c r="B422" s="19">
        <f>B421/F$11</f>
        <v>0.0036140986263960124</v>
      </c>
      <c r="C422" s="18">
        <f>'Enter data'!C$10</f>
        <v>0.1</v>
      </c>
      <c r="D422" s="18">
        <v>10</v>
      </c>
      <c r="E422" s="20">
        <f t="shared" si="55"/>
        <v>0.036140986263960125</v>
      </c>
      <c r="F422" s="3">
        <f t="shared" si="56"/>
        <v>7.469850649234238</v>
      </c>
      <c r="G422" s="3">
        <f t="shared" si="57"/>
        <v>7.249671914222867</v>
      </c>
      <c r="H422" s="21">
        <f t="shared" si="58"/>
        <v>7.469850649234238</v>
      </c>
      <c r="I422" s="13">
        <f t="shared" si="59"/>
        <v>118.54241616471768</v>
      </c>
      <c r="J422" s="4">
        <f t="shared" si="60"/>
        <v>82.8144072063421</v>
      </c>
      <c r="K422" s="21">
        <f t="shared" si="61"/>
        <v>118.54241616471768</v>
      </c>
      <c r="L422" s="20">
        <f>299.79/D422*'Enter data'!H$9/H422^0.5</f>
        <v>10.96885215369192</v>
      </c>
      <c r="M422" s="20">
        <f t="shared" si="62"/>
        <v>5.48442607684596</v>
      </c>
      <c r="N422" s="20">
        <f t="shared" si="62"/>
        <v>2.74221303842298</v>
      </c>
    </row>
    <row r="423" spans="1:14" ht="12.75">
      <c r="A423" s="18">
        <f>'Enter data'!C$6</f>
        <v>12.85</v>
      </c>
      <c r="B423" s="19">
        <f>B422/F$11</f>
        <v>0.003564511334262323</v>
      </c>
      <c r="C423" s="18">
        <f>'Enter data'!C$10</f>
        <v>0.1</v>
      </c>
      <c r="D423" s="18">
        <v>10</v>
      </c>
      <c r="E423" s="20">
        <f t="shared" si="55"/>
        <v>0.03564511334262323</v>
      </c>
      <c r="F423" s="3">
        <f t="shared" si="56"/>
        <v>7.467848873014464</v>
      </c>
      <c r="G423" s="3">
        <f t="shared" si="57"/>
        <v>7.247443530675934</v>
      </c>
      <c r="H423" s="21">
        <f t="shared" si="58"/>
        <v>7.467848873014464</v>
      </c>
      <c r="I423" s="13">
        <f t="shared" si="59"/>
        <v>118.86161201503313</v>
      </c>
      <c r="J423" s="4">
        <f t="shared" si="60"/>
        <v>82.86239451968176</v>
      </c>
      <c r="K423" s="21">
        <f t="shared" si="61"/>
        <v>118.86161201503313</v>
      </c>
      <c r="L423" s="20">
        <f>299.79/D423*'Enter data'!H$9/H423^0.5</f>
        <v>10.970322169793596</v>
      </c>
      <c r="M423" s="20">
        <f t="shared" si="62"/>
        <v>5.485161084896798</v>
      </c>
      <c r="N423" s="20">
        <f t="shared" si="62"/>
        <v>2.742580542448399</v>
      </c>
    </row>
    <row r="424" spans="1:14" ht="12.75">
      <c r="A424" s="18">
        <f>'Enter data'!C$6</f>
        <v>12.85</v>
      </c>
      <c r="B424" s="19">
        <f>B423/F$11</f>
        <v>0.003515604405282863</v>
      </c>
      <c r="C424" s="18">
        <f>'Enter data'!C$10</f>
        <v>0.1</v>
      </c>
      <c r="D424" s="18">
        <v>10</v>
      </c>
      <c r="E424" s="20">
        <f t="shared" si="55"/>
        <v>0.03515604405282863</v>
      </c>
      <c r="F424" s="3">
        <f t="shared" si="56"/>
        <v>7.465859306042041</v>
      </c>
      <c r="G424" s="3">
        <f t="shared" si="57"/>
        <v>7.2452303513813545</v>
      </c>
      <c r="H424" s="21">
        <f t="shared" si="58"/>
        <v>7.465859306042041</v>
      </c>
      <c r="I424" s="13">
        <f t="shared" si="59"/>
        <v>119.18079878823565</v>
      </c>
      <c r="J424" s="4">
        <f t="shared" si="60"/>
        <v>82.90986075812336</v>
      </c>
      <c r="K424" s="21">
        <f t="shared" si="61"/>
        <v>119.18079878823565</v>
      </c>
      <c r="L424" s="20">
        <f>299.79/D424*'Enter data'!H$9/H424^0.5</f>
        <v>10.971783805745785</v>
      </c>
      <c r="M424" s="20">
        <f t="shared" si="62"/>
        <v>5.4858919028728925</v>
      </c>
      <c r="N424" s="20">
        <f t="shared" si="62"/>
        <v>2.7429459514364463</v>
      </c>
    </row>
    <row r="425" spans="1:14" ht="12.75">
      <c r="A425" s="18">
        <f>'Enter data'!C$6</f>
        <v>12.85</v>
      </c>
      <c r="B425" s="19">
        <f>B424/F$11</f>
        <v>0.0034673685045251996</v>
      </c>
      <c r="C425" s="18">
        <f>'Enter data'!C$10</f>
        <v>0.1</v>
      </c>
      <c r="D425" s="18">
        <v>10</v>
      </c>
      <c r="E425" s="20">
        <f t="shared" si="55"/>
        <v>0.03467368504525199</v>
      </c>
      <c r="F425" s="3">
        <f t="shared" si="56"/>
        <v>7.463881884405749</v>
      </c>
      <c r="G425" s="3">
        <f t="shared" si="57"/>
        <v>7.243032274446195</v>
      </c>
      <c r="H425" s="21">
        <f t="shared" si="58"/>
        <v>7.463881884405749</v>
      </c>
      <c r="I425" s="13">
        <f t="shared" si="59"/>
        <v>119.49997617010075</v>
      </c>
      <c r="J425" s="4">
        <f t="shared" si="60"/>
        <v>82.95681141467873</v>
      </c>
      <c r="K425" s="21">
        <f t="shared" si="61"/>
        <v>119.49997617010075</v>
      </c>
      <c r="L425" s="20">
        <f>299.79/D425*'Enter data'!H$9/H425^0.5</f>
        <v>10.973237098163283</v>
      </c>
      <c r="M425" s="20">
        <f t="shared" si="62"/>
        <v>5.4866185490816415</v>
      </c>
      <c r="N425" s="20">
        <f t="shared" si="62"/>
        <v>2.7433092745408207</v>
      </c>
    </row>
    <row r="426" spans="1:14" ht="12.75">
      <c r="A426" s="18">
        <f>'Enter data'!C$6</f>
        <v>12.85</v>
      </c>
      <c r="B426" s="19">
        <f>B425/F$11</f>
        <v>0.0034197944251369732</v>
      </c>
      <c r="C426" s="18">
        <f>'Enter data'!C$10</f>
        <v>0.1</v>
      </c>
      <c r="D426" s="18">
        <v>10</v>
      </c>
      <c r="E426" s="20">
        <f t="shared" si="55"/>
        <v>0.03419794425136973</v>
      </c>
      <c r="F426" s="3">
        <f t="shared" si="56"/>
        <v>7.461916544403061</v>
      </c>
      <c r="G426" s="3">
        <f t="shared" si="57"/>
        <v>7.240849198622538</v>
      </c>
      <c r="H426" s="21">
        <f t="shared" si="58"/>
        <v>7.461916544403061</v>
      </c>
      <c r="I426" s="13">
        <f t="shared" si="59"/>
        <v>119.8191438506394</v>
      </c>
      <c r="J426" s="4">
        <f t="shared" si="60"/>
        <v>83.00325193521955</v>
      </c>
      <c r="K426" s="21">
        <f t="shared" si="61"/>
        <v>119.8191438506394</v>
      </c>
      <c r="L426" s="20">
        <f>299.79/D426*'Enter data'!H$9/H426^0.5</f>
        <v>10.974682083633793</v>
      </c>
      <c r="M426" s="20">
        <f t="shared" si="62"/>
        <v>5.487341041816896</v>
      </c>
      <c r="N426" s="20">
        <f t="shared" si="62"/>
        <v>2.743670520908448</v>
      </c>
    </row>
    <row r="427" spans="1:14" ht="12.75">
      <c r="A427" s="18">
        <f>'Enter data'!C$6</f>
        <v>12.85</v>
      </c>
      <c r="B427" s="19">
        <f>B426/F$11</f>
        <v>0.0033728730865885746</v>
      </c>
      <c r="C427" s="18">
        <f>'Enter data'!C$10</f>
        <v>0.1</v>
      </c>
      <c r="D427" s="18">
        <v>10</v>
      </c>
      <c r="E427" s="20">
        <f t="shared" si="55"/>
        <v>0.033728730865885743</v>
      </c>
      <c r="F427" s="3">
        <f t="shared" si="56"/>
        <v>7.459963222540502</v>
      </c>
      <c r="G427" s="3">
        <f t="shared" si="57"/>
        <v>7.238681023304192</v>
      </c>
      <c r="H427" s="21">
        <f t="shared" si="58"/>
        <v>7.459963222540502</v>
      </c>
      <c r="I427" s="13">
        <f t="shared" si="59"/>
        <v>120.13830152406591</v>
      </c>
      <c r="J427" s="4">
        <f t="shared" si="60"/>
        <v>83.04918771855131</v>
      </c>
      <c r="K427" s="21">
        <f t="shared" si="61"/>
        <v>120.13830152406591</v>
      </c>
      <c r="L427" s="20">
        <f>299.79/D427*'Enter data'!H$9/H427^0.5</f>
        <v>10.976118798716527</v>
      </c>
      <c r="M427" s="20">
        <f t="shared" si="62"/>
        <v>5.488059399358264</v>
      </c>
      <c r="N427" s="20">
        <f t="shared" si="62"/>
        <v>2.744029699679132</v>
      </c>
    </row>
    <row r="428" spans="1:14" ht="12.75">
      <c r="A428" s="18">
        <f>'Enter data'!C$6</f>
        <v>12.85</v>
      </c>
      <c r="B428" s="19">
        <f>B427/F$11</f>
        <v>0.003326595532939932</v>
      </c>
      <c r="C428" s="18">
        <f>'Enter data'!C$10</f>
        <v>0.1</v>
      </c>
      <c r="D428" s="18">
        <v>10</v>
      </c>
      <c r="E428" s="20">
        <f t="shared" si="55"/>
        <v>0.03326595532939932</v>
      </c>
      <c r="F428" s="3">
        <f t="shared" si="56"/>
        <v>7.458021855534053</v>
      </c>
      <c r="G428" s="3">
        <f t="shared" si="57"/>
        <v>7.236527648523386</v>
      </c>
      <c r="H428" s="21">
        <f t="shared" si="58"/>
        <v>7.458021855534053</v>
      </c>
      <c r="I428" s="13">
        <f t="shared" si="59"/>
        <v>120.45744888876581</v>
      </c>
      <c r="J428" s="4">
        <f t="shared" si="60"/>
        <v>83.09462411649807</v>
      </c>
      <c r="K428" s="21">
        <f t="shared" si="61"/>
        <v>120.45744888876581</v>
      </c>
      <c r="L428" s="20">
        <f>299.79/D428*'Enter data'!H$9/H428^0.5</f>
        <v>10.977547279940804</v>
      </c>
      <c r="M428" s="20">
        <f t="shared" si="62"/>
        <v>5.488773639970402</v>
      </c>
      <c r="N428" s="20">
        <f t="shared" si="62"/>
        <v>2.744386819985201</v>
      </c>
    </row>
    <row r="429" spans="1:14" ht="12.75">
      <c r="A429" s="18">
        <f>'Enter data'!C$6</f>
        <v>12.85</v>
      </c>
      <c r="B429" s="19">
        <f>B428/F$11</f>
        <v>0.0032809529311310782</v>
      </c>
      <c r="C429" s="18">
        <f>'Enter data'!C$10</f>
        <v>0.1</v>
      </c>
      <c r="D429" s="18">
        <v>10</v>
      </c>
      <c r="E429" s="20">
        <f t="shared" si="55"/>
        <v>0.03280952931131078</v>
      </c>
      <c r="F429" s="3">
        <f t="shared" si="56"/>
        <v>7.456092380309543</v>
      </c>
      <c r="G429" s="3">
        <f t="shared" si="57"/>
        <v>7.234388974947474</v>
      </c>
      <c r="H429" s="21">
        <f t="shared" si="58"/>
        <v>7.456092380309543</v>
      </c>
      <c r="I429" s="13">
        <f t="shared" si="59"/>
        <v>120.7765856472641</v>
      </c>
      <c r="J429" s="4">
        <f t="shared" si="60"/>
        <v>83.13956643399737</v>
      </c>
      <c r="K429" s="21">
        <f t="shared" si="61"/>
        <v>120.7765856472641</v>
      </c>
      <c r="L429" s="20">
        <f>299.79/D429*'Enter data'!H$9/H429^0.5</f>
        <v>10.97896756380463</v>
      </c>
      <c r="M429" s="20">
        <f t="shared" si="62"/>
        <v>5.489483781902315</v>
      </c>
      <c r="N429" s="20">
        <f t="shared" si="62"/>
        <v>2.7447418909511576</v>
      </c>
    </row>
    <row r="430" spans="1:14" ht="12.75">
      <c r="A430" s="18">
        <f>'Enter data'!C$6</f>
        <v>12.85</v>
      </c>
      <c r="B430" s="19">
        <f>B429/F$11</f>
        <v>0.003235936569296172</v>
      </c>
      <c r="C430" s="18">
        <f>'Enter data'!C$10</f>
        <v>0.1</v>
      </c>
      <c r="D430" s="18">
        <v>10</v>
      </c>
      <c r="E430" s="20">
        <f t="shared" si="55"/>
        <v>0.03235936569296172</v>
      </c>
      <c r="F430" s="3">
        <f t="shared" si="56"/>
        <v>7.454174734003063</v>
      </c>
      <c r="G430" s="3">
        <f t="shared" si="57"/>
        <v>7.232264903875638</v>
      </c>
      <c r="H430" s="21">
        <f t="shared" si="58"/>
        <v>7.454174734003063</v>
      </c>
      <c r="I430" s="13">
        <f t="shared" si="59"/>
        <v>121.09571150619311</v>
      </c>
      <c r="J430" s="4">
        <f t="shared" si="60"/>
        <v>83.18401992920514</v>
      </c>
      <c r="K430" s="21">
        <f t="shared" si="61"/>
        <v>121.09571150619311</v>
      </c>
      <c r="L430" s="20">
        <f>299.79/D430*'Enter data'!H$9/H430^0.5</f>
        <v>10.980379686773288</v>
      </c>
      <c r="M430" s="20">
        <f t="shared" si="62"/>
        <v>5.490189843386644</v>
      </c>
      <c r="N430" s="20">
        <f t="shared" si="62"/>
        <v>2.745094921693322</v>
      </c>
    </row>
    <row r="431" spans="1:14" ht="12.75">
      <c r="A431" s="18">
        <f>'Enter data'!C$6</f>
        <v>12.85</v>
      </c>
      <c r="B431" s="19">
        <f>B430/F$11</f>
        <v>0.003191537855100652</v>
      </c>
      <c r="C431" s="18">
        <f>'Enter data'!C$10</f>
        <v>0.1</v>
      </c>
      <c r="D431" s="18">
        <v>10</v>
      </c>
      <c r="E431" s="20">
        <f t="shared" si="55"/>
        <v>0.03191537855100652</v>
      </c>
      <c r="F431" s="3">
        <f t="shared" si="56"/>
        <v>7.45226885396138</v>
      </c>
      <c r="G431" s="3">
        <f t="shared" si="57"/>
        <v>7.230155337235589</v>
      </c>
      <c r="H431" s="21">
        <f t="shared" si="58"/>
        <v>7.45226885396138</v>
      </c>
      <c r="I431" s="13">
        <f t="shared" si="59"/>
        <v>121.41482617626093</v>
      </c>
      <c r="J431" s="4">
        <f t="shared" si="60"/>
        <v>83.22798981361024</v>
      </c>
      <c r="K431" s="21">
        <f t="shared" si="61"/>
        <v>121.41482617626093</v>
      </c>
      <c r="L431" s="20">
        <f>299.79/D431*'Enter data'!H$9/H431^0.5</f>
        <v>10.981783685277929</v>
      </c>
      <c r="M431" s="20">
        <f t="shared" si="62"/>
        <v>5.490891842638964</v>
      </c>
      <c r="N431" s="20">
        <f t="shared" si="62"/>
        <v>2.745445921319482</v>
      </c>
    </row>
    <row r="432" spans="1:14" ht="12.75">
      <c r="A432" s="18">
        <f>'Enter data'!C$6</f>
        <v>12.85</v>
      </c>
      <c r="B432" s="19">
        <f>B431/F$11</f>
        <v>0.003147748314101208</v>
      </c>
      <c r="C432" s="18">
        <f>'Enter data'!C$10</f>
        <v>0.1</v>
      </c>
      <c r="D432" s="18">
        <v>10</v>
      </c>
      <c r="E432" s="20">
        <f t="shared" si="55"/>
        <v>0.03147748314101208</v>
      </c>
      <c r="F432" s="3">
        <f t="shared" si="56"/>
        <v>7.450374677742369</v>
      </c>
      <c r="G432" s="3">
        <f t="shared" si="57"/>
        <v>7.22806017758027</v>
      </c>
      <c r="H432" s="21">
        <f t="shared" si="58"/>
        <v>7.450374677742369</v>
      </c>
      <c r="I432" s="13">
        <f t="shared" si="59"/>
        <v>121.73392937221959</v>
      </c>
      <c r="J432" s="4">
        <f t="shared" si="60"/>
        <v>83.27148125215808</v>
      </c>
      <c r="K432" s="21">
        <f t="shared" si="61"/>
        <v>121.73392937221959</v>
      </c>
      <c r="L432" s="20">
        <f>299.79/D432*'Enter data'!H$9/H432^0.5</f>
        <v>10.98317959571415</v>
      </c>
      <c r="M432" s="20">
        <f t="shared" si="62"/>
        <v>5.491589797857075</v>
      </c>
      <c r="N432" s="20">
        <f t="shared" si="62"/>
        <v>2.7457948989285375</v>
      </c>
    </row>
    <row r="433" spans="1:14" ht="12.75">
      <c r="A433" s="18">
        <f>'Enter data'!C$6</f>
        <v>12.85</v>
      </c>
      <c r="B433" s="19">
        <f>B432/F$11</f>
        <v>0.003104559588128249</v>
      </c>
      <c r="C433" s="18">
        <f>'Enter data'!C$10</f>
        <v>0.1</v>
      </c>
      <c r="D433" s="18">
        <v>10</v>
      </c>
      <c r="E433" s="20">
        <f t="shared" si="55"/>
        <v>0.03104559588128249</v>
      </c>
      <c r="F433" s="3">
        <f t="shared" si="56"/>
        <v>7.448492143115437</v>
      </c>
      <c r="G433" s="3">
        <f t="shared" si="57"/>
        <v>7.225979328084566</v>
      </c>
      <c r="H433" s="21">
        <f t="shared" si="58"/>
        <v>7.448492143115437</v>
      </c>
      <c r="I433" s="13">
        <f t="shared" si="59"/>
        <v>122.0530208128334</v>
      </c>
      <c r="J433" s="4">
        <f t="shared" si="60"/>
        <v>83.31449936338353</v>
      </c>
      <c r="K433" s="21">
        <f t="shared" si="61"/>
        <v>122.0530208128334</v>
      </c>
      <c r="L433" s="20">
        <f>299.79/D433*'Enter data'!H$9/H433^0.5</f>
        <v>10.984567454440585</v>
      </c>
      <c r="M433" s="20">
        <f t="shared" si="62"/>
        <v>5.4922837272202925</v>
      </c>
      <c r="N433" s="20">
        <f t="shared" si="62"/>
        <v>2.7461418636101462</v>
      </c>
    </row>
    <row r="434" spans="1:14" ht="12.75">
      <c r="A434" s="18">
        <f>'Enter data'!C$6</f>
        <v>12.85</v>
      </c>
      <c r="B434" s="19">
        <f>B433/F$11</f>
        <v>0.0030619634336905717</v>
      </c>
      <c r="C434" s="18">
        <f>'Enter data'!C$10</f>
        <v>0.1</v>
      </c>
      <c r="D434" s="18">
        <v>10</v>
      </c>
      <c r="E434" s="20">
        <f t="shared" si="55"/>
        <v>0.030619634336905715</v>
      </c>
      <c r="F434" s="3">
        <f t="shared" si="56"/>
        <v>7.446621188061962</v>
      </c>
      <c r="G434" s="3">
        <f t="shared" si="57"/>
        <v>7.223912692542013</v>
      </c>
      <c r="H434" s="21">
        <f t="shared" si="58"/>
        <v>7.446621188061962</v>
      </c>
      <c r="I434" s="13">
        <f t="shared" si="59"/>
        <v>122.37210022084741</v>
      </c>
      <c r="J434" s="4">
        <f t="shared" si="60"/>
        <v>83.3570492195521</v>
      </c>
      <c r="K434" s="21">
        <f t="shared" si="61"/>
        <v>122.37210022084741</v>
      </c>
      <c r="L434" s="20">
        <f>299.79/D434*'Enter data'!H$9/H434^0.5</f>
        <v>10.985947297777502</v>
      </c>
      <c r="M434" s="20">
        <f t="shared" si="62"/>
        <v>5.492973648888751</v>
      </c>
      <c r="N434" s="20">
        <f t="shared" si="62"/>
        <v>2.7464868244443754</v>
      </c>
    </row>
    <row r="435" spans="1:14" ht="12.75">
      <c r="A435" s="18">
        <f>'Enter data'!C$6</f>
        <v>12.85</v>
      </c>
      <c r="B435" s="19">
        <f>B434/F$11</f>
        <v>0.003019951720401912</v>
      </c>
      <c r="C435" s="18">
        <f>'Enter data'!C$10</f>
        <v>0.1</v>
      </c>
      <c r="D435" s="18">
        <v>10</v>
      </c>
      <c r="E435" s="20">
        <f t="shared" si="55"/>
        <v>0.03019951720401912</v>
      </c>
      <c r="F435" s="3">
        <f t="shared" si="56"/>
        <v>7.444761750775731</v>
      </c>
      <c r="G435" s="3">
        <f t="shared" si="57"/>
        <v>7.221860175361509</v>
      </c>
      <c r="H435" s="21">
        <f t="shared" si="58"/>
        <v>7.444761750775731</v>
      </c>
      <c r="I435" s="13">
        <f t="shared" si="59"/>
        <v>122.69116732295606</v>
      </c>
      <c r="J435" s="4">
        <f t="shared" si="60"/>
        <v>83.39913584680957</v>
      </c>
      <c r="K435" s="21">
        <f t="shared" si="61"/>
        <v>122.69116732295606</v>
      </c>
      <c r="L435" s="20">
        <f>299.79/D435*'Enter data'!H$9/H435^0.5</f>
        <v>10.98731916200538</v>
      </c>
      <c r="M435" s="20">
        <f aca="true" t="shared" si="63" ref="M435:N454">L435/2</f>
        <v>5.49365958100269</v>
      </c>
      <c r="N435" s="20">
        <f t="shared" si="63"/>
        <v>2.746829790501345</v>
      </c>
    </row>
    <row r="436" spans="1:14" ht="12.75">
      <c r="A436" s="18">
        <f>'Enter data'!C$6</f>
        <v>12.85</v>
      </c>
      <c r="B436" s="19">
        <f>B435/F$11</f>
        <v>0.0029785164294290865</v>
      </c>
      <c r="C436" s="18">
        <f>'Enter data'!C$10</f>
        <v>0.1</v>
      </c>
      <c r="D436" s="18">
        <v>10</v>
      </c>
      <c r="E436" s="20">
        <f t="shared" si="55"/>
        <v>0.029785164294290865</v>
      </c>
      <c r="F436" s="3">
        <f t="shared" si="56"/>
        <v>7.442913769663384</v>
      </c>
      <c r="G436" s="3">
        <f t="shared" si="57"/>
        <v>7.219821681564024</v>
      </c>
      <c r="H436" s="21">
        <f t="shared" si="58"/>
        <v>7.442913769663384</v>
      </c>
      <c r="I436" s="13">
        <f t="shared" si="59"/>
        <v>123.01022184977164</v>
      </c>
      <c r="J436" s="4">
        <f t="shared" si="60"/>
        <v>83.44076422533985</v>
      </c>
      <c r="K436" s="21">
        <f t="shared" si="61"/>
        <v>123.01022184977164</v>
      </c>
      <c r="L436" s="20">
        <f>299.79/D436*'Enter data'!H$9/H436^0.5</f>
        <v>10.98868308336352</v>
      </c>
      <c r="M436" s="20">
        <f t="shared" si="63"/>
        <v>5.49434154168176</v>
      </c>
      <c r="N436" s="20">
        <f t="shared" si="63"/>
        <v>2.74717077084088</v>
      </c>
    </row>
    <row r="437" spans="1:14" ht="12.75">
      <c r="A437" s="18">
        <f>'Enter data'!C$6</f>
        <v>12.85</v>
      </c>
      <c r="B437" s="19">
        <f>B436/F$11</f>
        <v>0.002937649651961429</v>
      </c>
      <c r="C437" s="18">
        <f>'Enter data'!C$10</f>
        <v>0.1</v>
      </c>
      <c r="D437" s="18">
        <v>10</v>
      </c>
      <c r="E437" s="20">
        <f t="shared" si="55"/>
        <v>0.029376496519614288</v>
      </c>
      <c r="F437" s="3">
        <f t="shared" si="56"/>
        <v>7.441077183344851</v>
      </c>
      <c r="G437" s="3">
        <f t="shared" si="57"/>
        <v>7.217797116779328</v>
      </c>
      <c r="H437" s="21">
        <f t="shared" si="58"/>
        <v>7.441077183344851</v>
      </c>
      <c r="I437" s="13">
        <f t="shared" si="59"/>
        <v>123.32926353579303</v>
      </c>
      <c r="J437" s="4">
        <f t="shared" si="60"/>
        <v>83.48193928953015</v>
      </c>
      <c r="K437" s="21">
        <f t="shared" si="61"/>
        <v>123.32926353579303</v>
      </c>
      <c r="L437" s="20">
        <f>299.79/D437*'Enter data'!H$9/H437^0.5</f>
        <v>10.990039098048637</v>
      </c>
      <c r="M437" s="20">
        <f t="shared" si="63"/>
        <v>5.4950195490243186</v>
      </c>
      <c r="N437" s="20">
        <f t="shared" si="63"/>
        <v>2.7475097745121593</v>
      </c>
    </row>
    <row r="438" spans="1:14" ht="12.75">
      <c r="A438" s="18">
        <f>'Enter data'!C$6</f>
        <v>12.85</v>
      </c>
      <c r="B438" s="19">
        <f>B437/F$11</f>
        <v>0.0028973435877012225</v>
      </c>
      <c r="C438" s="18">
        <f>'Enter data'!C$10</f>
        <v>0.1</v>
      </c>
      <c r="D438" s="18">
        <v>10</v>
      </c>
      <c r="E438" s="20">
        <f t="shared" si="55"/>
        <v>0.028973435877012222</v>
      </c>
      <c r="F438" s="3">
        <f t="shared" si="56"/>
        <v>7.439251930653804</v>
      </c>
      <c r="G438" s="3">
        <f t="shared" si="57"/>
        <v>7.215786387242703</v>
      </c>
      <c r="H438" s="21">
        <f t="shared" si="58"/>
        <v>7.439251930653804</v>
      </c>
      <c r="I438" s="13">
        <f t="shared" si="59"/>
        <v>123.64829211937462</v>
      </c>
      <c r="J438" s="4">
        <f t="shared" si="60"/>
        <v>83.522665928144</v>
      </c>
      <c r="K438" s="21">
        <f t="shared" si="61"/>
        <v>123.64829211937462</v>
      </c>
      <c r="L438" s="20">
        <f>299.79/D438*'Enter data'!H$9/H438^0.5</f>
        <v>10.991387242213465</v>
      </c>
      <c r="M438" s="20">
        <f t="shared" si="63"/>
        <v>5.495693621106732</v>
      </c>
      <c r="N438" s="20">
        <f t="shared" si="63"/>
        <v>2.747846810553366</v>
      </c>
    </row>
    <row r="439" spans="1:14" ht="12.75">
      <c r="A439" s="18">
        <f>'Enter data'!C$6</f>
        <v>12.85</v>
      </c>
      <c r="B439" s="19">
        <f>B438/F$11</f>
        <v>0.0028575905433748474</v>
      </c>
      <c r="C439" s="18">
        <f>'Enter data'!C$10</f>
        <v>0.1</v>
      </c>
      <c r="D439" s="18">
        <v>10</v>
      </c>
      <c r="E439" s="20">
        <f t="shared" si="55"/>
        <v>0.028575905433748473</v>
      </c>
      <c r="F439" s="3">
        <f t="shared" si="56"/>
        <v>7.437437950638094</v>
      </c>
      <c r="G439" s="3">
        <f t="shared" si="57"/>
        <v>7.213789399791679</v>
      </c>
      <c r="H439" s="21">
        <f t="shared" si="58"/>
        <v>7.437437950638094</v>
      </c>
      <c r="I439" s="13">
        <f t="shared" si="59"/>
        <v>123.96730734269508</v>
      </c>
      <c r="J439" s="4">
        <f t="shared" si="60"/>
        <v>83.56294898450099</v>
      </c>
      <c r="K439" s="21">
        <f t="shared" si="61"/>
        <v>123.96730734269508</v>
      </c>
      <c r="L439" s="20">
        <f>299.79/D439*'Enter data'!H$9/H439^0.5</f>
        <v>10.992727551965372</v>
      </c>
      <c r="M439" s="20">
        <f t="shared" si="63"/>
        <v>5.496363775982686</v>
      </c>
      <c r="N439" s="20">
        <f t="shared" si="63"/>
        <v>2.748181887991343</v>
      </c>
    </row>
    <row r="440" spans="1:14" ht="12.75">
      <c r="A440" s="18">
        <f>'Enter data'!C$6</f>
        <v>12.85</v>
      </c>
      <c r="B440" s="19">
        <f>B439/F$11</f>
        <v>0.0028183829312643555</v>
      </c>
      <c r="C440" s="18">
        <f>'Enter data'!C$10</f>
        <v>0.1</v>
      </c>
      <c r="D440" s="18">
        <v>10</v>
      </c>
      <c r="E440" s="20">
        <f t="shared" si="55"/>
        <v>0.028183829312643554</v>
      </c>
      <c r="F440" s="3">
        <f t="shared" si="56"/>
        <v>7.435635182560193</v>
      </c>
      <c r="G440" s="3">
        <f t="shared" si="57"/>
        <v>7.211806061862756</v>
      </c>
      <c r="H440" s="21">
        <f t="shared" si="58"/>
        <v>7.435635182560193</v>
      </c>
      <c r="I440" s="13">
        <f t="shared" si="59"/>
        <v>124.28630895172637</v>
      </c>
      <c r="J440" s="4">
        <f t="shared" si="60"/>
        <v>83.6027932566638</v>
      </c>
      <c r="K440" s="21">
        <f t="shared" si="61"/>
        <v>124.28630895172637</v>
      </c>
      <c r="L440" s="20">
        <f>299.79/D440*'Enter data'!H$9/H440^0.5</f>
        <v>10.99406006336497</v>
      </c>
      <c r="M440" s="20">
        <f t="shared" si="63"/>
        <v>5.497030031682485</v>
      </c>
      <c r="N440" s="20">
        <f t="shared" si="63"/>
        <v>2.7485150158412424</v>
      </c>
    </row>
    <row r="441" spans="1:14" ht="12.75">
      <c r="A441" s="18">
        <f>'Enter data'!C$6</f>
        <v>12.85</v>
      </c>
      <c r="B441" s="19">
        <f>B440/F$11</f>
        <v>0.0027797132677591916</v>
      </c>
      <c r="C441" s="18">
        <f>'Enter data'!C$10</f>
        <v>0.1</v>
      </c>
      <c r="D441" s="18">
        <v>10</v>
      </c>
      <c r="E441" s="20">
        <f t="shared" si="55"/>
        <v>0.027797132677591915</v>
      </c>
      <c r="F441" s="3">
        <f t="shared" si="56"/>
        <v>7.433843565897637</v>
      </c>
      <c r="G441" s="3">
        <f t="shared" si="57"/>
        <v>7.209836281488148</v>
      </c>
      <c r="H441" s="21">
        <f t="shared" si="58"/>
        <v>7.433843565897637</v>
      </c>
      <c r="I441" s="13">
        <f t="shared" si="59"/>
        <v>124.60529669620287</v>
      </c>
      <c r="J441" s="4">
        <f t="shared" si="60"/>
        <v>83.64220349763153</v>
      </c>
      <c r="K441" s="21">
        <f t="shared" si="61"/>
        <v>124.60529669620287</v>
      </c>
      <c r="L441" s="20">
        <f>299.79/D441*'Enter data'!H$9/H441^0.5</f>
        <v>10.995384812424748</v>
      </c>
      <c r="M441" s="20">
        <f t="shared" si="63"/>
        <v>5.497692406212374</v>
      </c>
      <c r="N441" s="20">
        <f t="shared" si="63"/>
        <v>2.748846203106187</v>
      </c>
    </row>
    <row r="442" spans="1:14" ht="12.75">
      <c r="A442" s="18">
        <f>'Enter data'!C$6</f>
        <v>12.85</v>
      </c>
      <c r="B442" s="19">
        <f>B441/F$11</f>
        <v>0.0027415741719277863</v>
      </c>
      <c r="C442" s="18">
        <f>'Enter data'!C$10</f>
        <v>0.1</v>
      </c>
      <c r="D442" s="18">
        <v>10</v>
      </c>
      <c r="E442" s="20">
        <f t="shared" si="55"/>
        <v>0.027415741719277863</v>
      </c>
      <c r="F442" s="3">
        <f t="shared" si="56"/>
        <v>7.43206304034346</v>
      </c>
      <c r="G442" s="3">
        <f t="shared" si="57"/>
        <v>7.207879967292516</v>
      </c>
      <c r="H442" s="21">
        <f t="shared" si="58"/>
        <v>7.43206304034346</v>
      </c>
      <c r="I442" s="13">
        <f t="shared" si="59"/>
        <v>124.92427032959054</v>
      </c>
      <c r="J442" s="4">
        <f t="shared" si="60"/>
        <v>83.68118441553949</v>
      </c>
      <c r="K442" s="21">
        <f t="shared" si="61"/>
        <v>124.92427032959054</v>
      </c>
      <c r="L442" s="20">
        <f>299.79/D442*'Enter data'!H$9/H442^0.5</f>
        <v>10.996701835107697</v>
      </c>
      <c r="M442" s="20">
        <f t="shared" si="63"/>
        <v>5.498350917553848</v>
      </c>
      <c r="N442" s="20">
        <f t="shared" si="63"/>
        <v>2.749175458776924</v>
      </c>
    </row>
    <row r="443" spans="1:14" ht="12.75">
      <c r="A443" s="18">
        <f>'Enter data'!C$6</f>
        <v>12.85</v>
      </c>
      <c r="B443" s="19">
        <f>B442/F$11</f>
        <v>0.0027039583641087486</v>
      </c>
      <c r="C443" s="18">
        <f>'Enter data'!C$10</f>
        <v>0.1</v>
      </c>
      <c r="D443" s="18">
        <v>10</v>
      </c>
      <c r="E443" s="20">
        <f t="shared" si="55"/>
        <v>0.027039583641087484</v>
      </c>
      <c r="F443" s="3">
        <f t="shared" si="56"/>
        <v>7.43029354580663</v>
      </c>
      <c r="G443" s="3">
        <f t="shared" si="57"/>
        <v>7.20593702848972</v>
      </c>
      <c r="H443" s="21">
        <f t="shared" si="58"/>
        <v>7.43029354580663</v>
      </c>
      <c r="I443" s="13">
        <f t="shared" si="59"/>
        <v>125.24322960905613</v>
      </c>
      <c r="J443" s="4">
        <f t="shared" si="60"/>
        <v>83.71974067386505</v>
      </c>
      <c r="K443" s="21">
        <f t="shared" si="61"/>
        <v>125.24322960905613</v>
      </c>
      <c r="L443" s="20">
        <f>299.79/D443*'Enter data'!H$9/H443^0.5</f>
        <v>10.998011167325952</v>
      </c>
      <c r="M443" s="20">
        <f t="shared" si="63"/>
        <v>5.499005583662976</v>
      </c>
      <c r="N443" s="20">
        <f t="shared" si="63"/>
        <v>2.749502791831488</v>
      </c>
    </row>
    <row r="444" spans="1:14" ht="12.75">
      <c r="A444" s="18">
        <f>'Enter data'!C$6</f>
        <v>12.85</v>
      </c>
      <c r="B444" s="19">
        <f>B443/F$11</f>
        <v>0.0026668586645213857</v>
      </c>
      <c r="C444" s="18">
        <f>'Enter data'!C$10</f>
        <v>0.1</v>
      </c>
      <c r="D444" s="18">
        <v>10</v>
      </c>
      <c r="E444" s="20">
        <f t="shared" si="55"/>
        <v>0.026668586645213856</v>
      </c>
      <c r="F444" s="3">
        <f t="shared" si="56"/>
        <v>7.4285350224124755</v>
      </c>
      <c r="G444" s="3">
        <f t="shared" si="57"/>
        <v>7.204007374879572</v>
      </c>
      <c r="H444" s="21">
        <f t="shared" si="58"/>
        <v>7.4285350224124755</v>
      </c>
      <c r="I444" s="13">
        <f t="shared" si="59"/>
        <v>125.56217429543659</v>
      </c>
      <c r="J444" s="4">
        <f t="shared" si="60"/>
        <v>83.75787689163917</v>
      </c>
      <c r="K444" s="21">
        <f t="shared" si="61"/>
        <v>125.56217429543659</v>
      </c>
      <c r="L444" s="20">
        <f>299.79/D444*'Enter data'!H$9/H444^0.5</f>
        <v>10.999312844939439</v>
      </c>
      <c r="M444" s="20">
        <f t="shared" si="63"/>
        <v>5.4996564224697195</v>
      </c>
      <c r="N444" s="20">
        <f t="shared" si="63"/>
        <v>2.7498282112348598</v>
      </c>
    </row>
    <row r="445" spans="1:14" ht="12.75">
      <c r="A445" s="18">
        <f>'Enter data'!C$6</f>
        <v>12.85</v>
      </c>
      <c r="B445" s="19">
        <f>B444/F$11</f>
        <v>0.002630267991895289</v>
      </c>
      <c r="C445" s="18">
        <f>'Enter data'!C$10</f>
        <v>0.1</v>
      </c>
      <c r="D445" s="18">
        <v>10</v>
      </c>
      <c r="E445" s="20">
        <f t="shared" si="55"/>
        <v>0.02630267991895289</v>
      </c>
      <c r="F445" s="3">
        <f t="shared" si="56"/>
        <v>7.426787410503111</v>
      </c>
      <c r="G445" s="3">
        <f t="shared" si="57"/>
        <v>7.202090916844586</v>
      </c>
      <c r="H445" s="21">
        <f t="shared" si="58"/>
        <v>7.426787410503111</v>
      </c>
      <c r="I445" s="13">
        <f t="shared" si="59"/>
        <v>125.88110415320868</v>
      </c>
      <c r="J445" s="4">
        <f t="shared" si="60"/>
        <v>83.7955976436638</v>
      </c>
      <c r="K445" s="21">
        <f t="shared" si="61"/>
        <v>125.88110415320868</v>
      </c>
      <c r="L445" s="20">
        <f>299.79/D445*'Enter data'!H$9/H445^0.5</f>
        <v>11.000606903754539</v>
      </c>
      <c r="M445" s="20">
        <f t="shared" si="63"/>
        <v>5.5003034518772695</v>
      </c>
      <c r="N445" s="20">
        <f t="shared" si="63"/>
        <v>2.7501517259386348</v>
      </c>
    </row>
    <row r="446" spans="1:14" ht="12.75">
      <c r="A446" s="18">
        <f>'Enter data'!C$6</f>
        <v>12.85</v>
      </c>
      <c r="B446" s="19">
        <f>B445/F$11</f>
        <v>0.0025941793621187224</v>
      </c>
      <c r="C446" s="18">
        <f>'Enter data'!C$10</f>
        <v>0.1</v>
      </c>
      <c r="D446" s="18">
        <v>10</v>
      </c>
      <c r="E446" s="20">
        <f t="shared" si="55"/>
        <v>0.025941793621187224</v>
      </c>
      <c r="F446" s="3">
        <f t="shared" si="56"/>
        <v>7.425050650637853</v>
      </c>
      <c r="G446" s="3">
        <f t="shared" si="57"/>
        <v>7.200187565346756</v>
      </c>
      <c r="H446" s="21">
        <f t="shared" si="58"/>
        <v>7.425050650637853</v>
      </c>
      <c r="I446" s="13">
        <f t="shared" si="59"/>
        <v>126.2000189504583</v>
      </c>
      <c r="J446" s="4">
        <f t="shared" si="60"/>
        <v>83.8329074607343</v>
      </c>
      <c r="K446" s="21">
        <f t="shared" si="61"/>
        <v>126.2000189504583</v>
      </c>
      <c r="L446" s="20">
        <f>299.79/D446*'Enter data'!H$9/H446^0.5</f>
        <v>11.001893379522745</v>
      </c>
      <c r="M446" s="20">
        <f t="shared" si="63"/>
        <v>5.500946689761372</v>
      </c>
      <c r="N446" s="20">
        <f t="shared" si="63"/>
        <v>2.750473344880686</v>
      </c>
    </row>
    <row r="447" spans="1:14" ht="12.75">
      <c r="A447" s="18">
        <f>'Enter data'!C$6</f>
        <v>12.85</v>
      </c>
      <c r="B447" s="19">
        <f>B446/F$11</f>
        <v>0.002558585886905555</v>
      </c>
      <c r="C447" s="18">
        <f>'Enter data'!C$10</f>
        <v>0.1</v>
      </c>
      <c r="D447" s="18">
        <v>10</v>
      </c>
      <c r="E447" s="20">
        <f t="shared" si="55"/>
        <v>0.02558585886905555</v>
      </c>
      <c r="F447" s="3">
        <f t="shared" si="56"/>
        <v>7.423324683593635</v>
      </c>
      <c r="G447" s="3">
        <f t="shared" si="57"/>
        <v>7.198297231924314</v>
      </c>
      <c r="H447" s="21">
        <f t="shared" si="58"/>
        <v>7.423324683593635</v>
      </c>
      <c r="I447" s="13">
        <f t="shared" si="59"/>
        <v>126.51891845885041</v>
      </c>
      <c r="J447" s="4">
        <f t="shared" si="60"/>
        <v>83.8698108298671</v>
      </c>
      <c r="K447" s="21">
        <f t="shared" si="61"/>
        <v>126.51891845885041</v>
      </c>
      <c r="L447" s="20">
        <f>299.79/D447*'Enter data'!H$9/H447^0.5</f>
        <v>11.003172307939348</v>
      </c>
      <c r="M447" s="20">
        <f t="shared" si="63"/>
        <v>5.501586153969674</v>
      </c>
      <c r="N447" s="20">
        <f t="shared" si="63"/>
        <v>2.750793076984837</v>
      </c>
    </row>
    <row r="448" spans="1:14" ht="12.75">
      <c r="A448" s="18">
        <f>'Enter data'!C$6</f>
        <v>12.85</v>
      </c>
      <c r="B448" s="19">
        <f>B447/F$11</f>
        <v>0.002523480772480485</v>
      </c>
      <c r="C448" s="18">
        <f>'Enter data'!C$10</f>
        <v>0.1</v>
      </c>
      <c r="D448" s="18">
        <v>10</v>
      </c>
      <c r="E448" s="20">
        <f t="shared" si="55"/>
        <v>0.02523480772480485</v>
      </c>
      <c r="F448" s="3">
        <f t="shared" si="56"/>
        <v>7.421609450365413</v>
      </c>
      <c r="G448" s="3">
        <f t="shared" si="57"/>
        <v>7.196419828688516</v>
      </c>
      <c r="H448" s="21">
        <f t="shared" si="58"/>
        <v>7.421609450365413</v>
      </c>
      <c r="I448" s="13">
        <f t="shared" si="59"/>
        <v>126.83780245359864</v>
      </c>
      <c r="J448" s="4">
        <f t="shared" si="60"/>
        <v>83.90631219453228</v>
      </c>
      <c r="K448" s="21">
        <f t="shared" si="61"/>
        <v>126.83780245359864</v>
      </c>
      <c r="L448" s="20">
        <f>299.79/D448*'Enter data'!H$9/H448^0.5</f>
        <v>11.004443724642124</v>
      </c>
      <c r="M448" s="20">
        <f t="shared" si="63"/>
        <v>5.502221862321062</v>
      </c>
      <c r="N448" s="20">
        <f t="shared" si="63"/>
        <v>2.751110931160531</v>
      </c>
    </row>
    <row r="449" spans="1:14" ht="12.75">
      <c r="A449" s="18">
        <f>'Enter data'!C$6</f>
        <v>12.85</v>
      </c>
      <c r="B449" s="19">
        <f>B448/F$11</f>
        <v>0.0024888573182823026</v>
      </c>
      <c r="C449" s="18">
        <f>'Enter data'!C$10</f>
        <v>0.1</v>
      </c>
      <c r="D449" s="18">
        <v>10</v>
      </c>
      <c r="E449" s="20">
        <f t="shared" si="55"/>
        <v>0.024888573182823025</v>
      </c>
      <c r="F449" s="3">
        <f t="shared" si="56"/>
        <v>7.419904892166559</v>
      </c>
      <c r="G449" s="3">
        <f t="shared" si="57"/>
        <v>7.194555268320424</v>
      </c>
      <c r="H449" s="21">
        <f t="shared" si="58"/>
        <v>7.419904892166559</v>
      </c>
      <c r="I449" s="13">
        <f t="shared" si="59"/>
        <v>127.15667071343529</v>
      </c>
      <c r="J449" s="4">
        <f t="shared" si="60"/>
        <v>83.94241595489052</v>
      </c>
      <c r="K449" s="21">
        <f t="shared" si="61"/>
        <v>127.15667071343529</v>
      </c>
      <c r="L449" s="20">
        <f>299.79/D449*'Enter data'!H$9/H449^0.5</f>
        <v>11.005707665210029</v>
      </c>
      <c r="M449" s="20">
        <f t="shared" si="63"/>
        <v>5.502853832605014</v>
      </c>
      <c r="N449" s="20">
        <f t="shared" si="63"/>
        <v>2.751426916302507</v>
      </c>
    </row>
    <row r="450" spans="1:14" ht="12.75">
      <c r="A450" s="18">
        <f>'Enter data'!C$6</f>
        <v>12.85</v>
      </c>
      <c r="B450" s="19">
        <f>B449/F$11</f>
        <v>0.002454708915684943</v>
      </c>
      <c r="C450" s="18">
        <f>'Enter data'!C$10</f>
        <v>0.1</v>
      </c>
      <c r="D450" s="18">
        <v>10</v>
      </c>
      <c r="E450" s="20">
        <f t="shared" si="55"/>
        <v>0.02454708915684943</v>
      </c>
      <c r="F450" s="3">
        <f t="shared" si="56"/>
        <v>7.4182109504292555</v>
      </c>
      <c r="G450" s="3">
        <f t="shared" si="57"/>
        <v>7.192703464067702</v>
      </c>
      <c r="H450" s="21">
        <f t="shared" si="58"/>
        <v>7.4182109504292555</v>
      </c>
      <c r="I450" s="13">
        <f t="shared" si="59"/>
        <v>127.4755230205813</v>
      </c>
      <c r="J450" s="4">
        <f t="shared" si="60"/>
        <v>83.97812646803501</v>
      </c>
      <c r="K450" s="21">
        <f t="shared" si="61"/>
        <v>127.4755230205813</v>
      </c>
      <c r="L450" s="20">
        <f>299.79/D450*'Enter data'!H$9/H450^0.5</f>
        <v>11.00696416516191</v>
      </c>
      <c r="M450" s="20">
        <f t="shared" si="63"/>
        <v>5.503482082580955</v>
      </c>
      <c r="N450" s="20">
        <f t="shared" si="63"/>
        <v>2.7517410412904777</v>
      </c>
    </row>
    <row r="451" spans="1:14" ht="12.75">
      <c r="A451" s="18">
        <f>'Enter data'!C$6</f>
        <v>12.85</v>
      </c>
      <c r="B451" s="19">
        <f>B450/F$11</f>
        <v>0.002421029046736092</v>
      </c>
      <c r="C451" s="18">
        <f>'Enter data'!C$10</f>
        <v>0.1</v>
      </c>
      <c r="D451" s="18">
        <v>10</v>
      </c>
      <c r="E451" s="20">
        <f t="shared" si="55"/>
        <v>0.024210290467360916</v>
      </c>
      <c r="F451" s="3">
        <f t="shared" si="56"/>
        <v>7.416527566804875</v>
      </c>
      <c r="G451" s="3">
        <f t="shared" si="57"/>
        <v>7.190864329741415</v>
      </c>
      <c r="H451" s="21">
        <f t="shared" si="58"/>
        <v>7.416527566804875</v>
      </c>
      <c r="I451" s="13">
        <f t="shared" si="59"/>
        <v>127.79435916071652</v>
      </c>
      <c r="J451" s="4">
        <f t="shared" si="60"/>
        <v>84.01344804823681</v>
      </c>
      <c r="K451" s="21">
        <f t="shared" si="61"/>
        <v>127.79435916071652</v>
      </c>
      <c r="L451" s="20">
        <f>299.79/D451*'Enter data'!H$9/H451^0.5</f>
        <v>11.008213259955241</v>
      </c>
      <c r="M451" s="20">
        <f t="shared" si="63"/>
        <v>5.5041066299776205</v>
      </c>
      <c r="N451" s="20">
        <f t="shared" si="63"/>
        <v>2.7520533149888102</v>
      </c>
    </row>
    <row r="452" spans="1:14" ht="12.75">
      <c r="A452" s="18">
        <f>'Enter data'!C$6</f>
        <v>12.85</v>
      </c>
      <c r="B452" s="19">
        <f>B451/F$11</f>
        <v>0.0023878112829130924</v>
      </c>
      <c r="C452" s="18">
        <f>'Enter data'!C$10</f>
        <v>0.1</v>
      </c>
      <c r="D452" s="18">
        <v>10</v>
      </c>
      <c r="E452" s="20">
        <f t="shared" si="55"/>
        <v>0.023878112829130924</v>
      </c>
      <c r="F452" s="3">
        <f t="shared" si="56"/>
        <v>7.4148546831643545</v>
      </c>
      <c r="G452" s="3">
        <f t="shared" si="57"/>
        <v>7.189037779712832</v>
      </c>
      <c r="H452" s="21">
        <f t="shared" si="58"/>
        <v>7.4148546831643545</v>
      </c>
      <c r="I452" s="13">
        <f t="shared" si="59"/>
        <v>128.11317892294957</v>
      </c>
      <c r="J452" s="4">
        <f t="shared" si="60"/>
        <v>84.0483849671949</v>
      </c>
      <c r="K452" s="21">
        <f t="shared" si="61"/>
        <v>128.11317892294957</v>
      </c>
      <c r="L452" s="20">
        <f>299.79/D452*'Enter data'!H$9/H452^0.5</f>
        <v>11.009454984984837</v>
      </c>
      <c r="M452" s="20">
        <f t="shared" si="63"/>
        <v>5.504727492492418</v>
      </c>
      <c r="N452" s="20">
        <f t="shared" si="63"/>
        <v>2.752363746246209</v>
      </c>
    </row>
    <row r="453" spans="1:14" ht="12.75">
      <c r="A453" s="18">
        <f>'Enter data'!C$6</f>
        <v>12.85</v>
      </c>
      <c r="B453" s="19">
        <f>B452/F$11</f>
        <v>0.002355049283895925</v>
      </c>
      <c r="C453" s="18">
        <f>'Enter data'!C$10</f>
        <v>0.1</v>
      </c>
      <c r="D453" s="18">
        <v>10</v>
      </c>
      <c r="E453" s="20">
        <f t="shared" si="55"/>
        <v>0.02355049283895925</v>
      </c>
      <c r="F453" s="3">
        <f t="shared" si="56"/>
        <v>7.413192241598556</v>
      </c>
      <c r="G453" s="3">
        <f t="shared" si="57"/>
        <v>7.187223728910252</v>
      </c>
      <c r="H453" s="21">
        <f t="shared" si="58"/>
        <v>7.413192241598556</v>
      </c>
      <c r="I453" s="13">
        <f t="shared" si="59"/>
        <v>128.43198209978854</v>
      </c>
      <c r="J453" s="4">
        <f t="shared" si="60"/>
        <v>84.08294145428974</v>
      </c>
      <c r="K453" s="21">
        <f t="shared" si="61"/>
        <v>128.43198209978854</v>
      </c>
      <c r="L453" s="20">
        <f>299.79/D453*'Enter data'!H$9/H453^0.5</f>
        <v>11.01068937558161</v>
      </c>
      <c r="M453" s="20">
        <f t="shared" si="63"/>
        <v>5.505344687790805</v>
      </c>
      <c r="N453" s="20">
        <f t="shared" si="63"/>
        <v>2.7526723438954024</v>
      </c>
    </row>
    <row r="454" spans="1:14" ht="12.75">
      <c r="A454" s="18">
        <f>'Enter data'!C$6</f>
        <v>12.85</v>
      </c>
      <c r="B454" s="19">
        <f>B453/F$11</f>
        <v>0.0023227367963570235</v>
      </c>
      <c r="C454" s="18">
        <f>'Enter data'!C$10</f>
        <v>0.1</v>
      </c>
      <c r="D454" s="18">
        <v>10</v>
      </c>
      <c r="E454" s="20">
        <f t="shared" si="55"/>
        <v>0.023227367963570233</v>
      </c>
      <c r="F454" s="3">
        <f t="shared" si="56"/>
        <v>7.411540184418623</v>
      </c>
      <c r="G454" s="3">
        <f t="shared" si="57"/>
        <v>7.185422092815819</v>
      </c>
      <c r="H454" s="21">
        <f t="shared" si="58"/>
        <v>7.411540184418623</v>
      </c>
      <c r="I454" s="13">
        <f t="shared" si="59"/>
        <v>128.75076848711132</v>
      </c>
      <c r="J454" s="4">
        <f t="shared" si="60"/>
        <v>84.11712169684019</v>
      </c>
      <c r="K454" s="21">
        <f t="shared" si="61"/>
        <v>128.75076848711132</v>
      </c>
      <c r="L454" s="20">
        <f>299.79/D454*'Enter data'!H$9/H454^0.5</f>
        <v>11.011916467011341</v>
      </c>
      <c r="M454" s="20">
        <f t="shared" si="63"/>
        <v>5.5059582335056705</v>
      </c>
      <c r="N454" s="20">
        <f t="shared" si="63"/>
        <v>2.7529791167528352</v>
      </c>
    </row>
    <row r="455" spans="1:14" ht="12.75">
      <c r="A455" s="18">
        <f>'Enter data'!C$6</f>
        <v>12.85</v>
      </c>
      <c r="B455" s="19">
        <f>B454/F$11</f>
        <v>0.0022908676527676904</v>
      </c>
      <c r="C455" s="18">
        <f>'Enter data'!C$10</f>
        <v>0.1</v>
      </c>
      <c r="D455" s="18">
        <v>10</v>
      </c>
      <c r="E455" s="20">
        <f t="shared" si="55"/>
        <v>0.0229086765276769</v>
      </c>
      <c r="F455" s="3">
        <f t="shared" si="56"/>
        <v>7.409898454156325</v>
      </c>
      <c r="G455" s="3">
        <f t="shared" si="57"/>
        <v>7.183632787462364</v>
      </c>
      <c r="H455" s="21">
        <f t="shared" si="58"/>
        <v>7.409898454156325</v>
      </c>
      <c r="I455" s="13">
        <f t="shared" si="59"/>
        <v>129.06953788413622</v>
      </c>
      <c r="J455" s="4">
        <f t="shared" si="60"/>
        <v>84.1509298403643</v>
      </c>
      <c r="K455" s="21">
        <f t="shared" si="61"/>
        <v>129.06953788413622</v>
      </c>
      <c r="L455" s="20">
        <f>299.79/D455*'Enter data'!H$9/H455^0.5</f>
        <v>11.013136294473435</v>
      </c>
      <c r="M455" s="20">
        <f aca="true" t="shared" si="64" ref="M455:N474">L455/2</f>
        <v>5.506568147236718</v>
      </c>
      <c r="N455" s="20">
        <f t="shared" si="64"/>
        <v>2.753284073618359</v>
      </c>
    </row>
    <row r="456" spans="1:14" ht="12.75">
      <c r="A456" s="18">
        <f>'Enter data'!C$6</f>
        <v>12.85</v>
      </c>
      <c r="B456" s="19">
        <f>B455/F$11</f>
        <v>0.002259435770220896</v>
      </c>
      <c r="C456" s="18">
        <f>'Enter data'!C$10</f>
        <v>0.1</v>
      </c>
      <c r="D456" s="18">
        <v>10</v>
      </c>
      <c r="E456" s="20">
        <f t="shared" si="55"/>
        <v>0.022594357702208957</v>
      </c>
      <c r="F456" s="3">
        <f t="shared" si="56"/>
        <v>7.408266993564388</v>
      </c>
      <c r="G456" s="3">
        <f t="shared" si="57"/>
        <v>7.181855729430241</v>
      </c>
      <c r="H456" s="21">
        <f t="shared" si="58"/>
        <v>7.408266993564388</v>
      </c>
      <c r="I456" s="13">
        <f t="shared" si="59"/>
        <v>129.38829009339247</v>
      </c>
      <c r="J456" s="4">
        <f t="shared" si="60"/>
        <v>84.18436998884305</v>
      </c>
      <c r="K456" s="21">
        <f t="shared" si="61"/>
        <v>129.38829009339247</v>
      </c>
      <c r="L456" s="20">
        <f>299.79/D456*'Enter data'!H$9/H456^0.5</f>
        <v>11.014348893099719</v>
      </c>
      <c r="M456" s="20">
        <f t="shared" si="64"/>
        <v>5.507174446549859</v>
      </c>
      <c r="N456" s="20">
        <f t="shared" si="64"/>
        <v>2.7535872232749297</v>
      </c>
    </row>
    <row r="457" spans="1:14" ht="12.75">
      <c r="A457" s="18">
        <f>'Enter data'!C$6</f>
        <v>12.85</v>
      </c>
      <c r="B457" s="19">
        <f>B456/F$11</f>
        <v>0.002228435149270223</v>
      </c>
      <c r="C457" s="18">
        <f>'Enter data'!C$10</f>
        <v>0.1</v>
      </c>
      <c r="D457" s="18">
        <v>10</v>
      </c>
      <c r="E457" s="20">
        <f t="shared" si="55"/>
        <v>0.022284351492702227</v>
      </c>
      <c r="F457" s="3">
        <f t="shared" si="56"/>
        <v>7.406645745616823</v>
      </c>
      <c r="G457" s="3">
        <f t="shared" si="57"/>
        <v>7.18009083584418</v>
      </c>
      <c r="H457" s="21">
        <f t="shared" si="58"/>
        <v>7.406645745616823</v>
      </c>
      <c r="I457" s="13">
        <f t="shared" si="59"/>
        <v>129.70702492069125</v>
      </c>
      <c r="J457" s="4">
        <f t="shared" si="60"/>
        <v>84.21744620498708</v>
      </c>
      <c r="K457" s="21">
        <f t="shared" si="61"/>
        <v>129.70702492069125</v>
      </c>
      <c r="L457" s="20">
        <f>299.79/D457*'Enter data'!H$9/H457^0.5</f>
        <v>11.015554297953235</v>
      </c>
      <c r="M457" s="20">
        <f t="shared" si="64"/>
        <v>5.507777148976618</v>
      </c>
      <c r="N457" s="20">
        <f t="shared" si="64"/>
        <v>2.753888574488309</v>
      </c>
    </row>
    <row r="458" spans="1:14" ht="12.75">
      <c r="A458" s="18">
        <f>'Enter data'!C$6</f>
        <v>12.85</v>
      </c>
      <c r="B458" s="19">
        <f>B457/F$11</f>
        <v>0.002197859872784745</v>
      </c>
      <c r="C458" s="18">
        <f>'Enter data'!C$10</f>
        <v>0.1</v>
      </c>
      <c r="D458" s="18">
        <v>10</v>
      </c>
      <c r="E458" s="20">
        <f t="shared" si="55"/>
        <v>0.021978598727847447</v>
      </c>
      <c r="F458" s="3">
        <f t="shared" si="56"/>
        <v>7.4050346535092295</v>
      </c>
      <c r="G458" s="3">
        <f t="shared" si="57"/>
        <v>7.178338024370146</v>
      </c>
      <c r="H458" s="21">
        <f t="shared" si="58"/>
        <v>7.4050346535092295</v>
      </c>
      <c r="I458" s="13">
        <f t="shared" si="59"/>
        <v>130.02574217509655</v>
      </c>
      <c r="J458" s="4">
        <f t="shared" si="60"/>
        <v>84.25016251050648</v>
      </c>
      <c r="K458" s="21">
        <f t="shared" si="61"/>
        <v>130.02574217509655</v>
      </c>
      <c r="L458" s="20">
        <f>299.79/D458*'Enter data'!H$9/H458^0.5</f>
        <v>11.016752544027067</v>
      </c>
      <c r="M458" s="20">
        <f t="shared" si="64"/>
        <v>5.508376272013534</v>
      </c>
      <c r="N458" s="20">
        <f t="shared" si="64"/>
        <v>2.754188136006767</v>
      </c>
    </row>
    <row r="459" spans="1:14" ht="12.75">
      <c r="A459" s="18">
        <f>'Enter data'!C$6</f>
        <v>12.85</v>
      </c>
      <c r="B459" s="19">
        <f>B458/F$11</f>
        <v>0.002167704104819616</v>
      </c>
      <c r="C459" s="18">
        <f>'Enter data'!C$10</f>
        <v>0.1</v>
      </c>
      <c r="D459" s="18">
        <v>10</v>
      </c>
      <c r="E459" s="20">
        <f t="shared" si="55"/>
        <v>0.02167704104819616</v>
      </c>
      <c r="F459" s="3">
        <f t="shared" si="56"/>
        <v>7.403433660659104</v>
      </c>
      <c r="G459" s="3">
        <f t="shared" si="57"/>
        <v>7.17659721321221</v>
      </c>
      <c r="H459" s="21">
        <f t="shared" si="58"/>
        <v>7.403433660659104</v>
      </c>
      <c r="I459" s="13">
        <f t="shared" si="59"/>
        <v>130.34444166889622</v>
      </c>
      <c r="J459" s="4">
        <f t="shared" si="60"/>
        <v>84.282522886383</v>
      </c>
      <c r="K459" s="21">
        <f t="shared" si="61"/>
        <v>130.34444166889622</v>
      </c>
      <c r="L459" s="20">
        <f>299.79/D459*'Enter data'!H$9/H459^0.5</f>
        <v>11.017943666243152</v>
      </c>
      <c r="M459" s="20">
        <f t="shared" si="64"/>
        <v>5.508971833121576</v>
      </c>
      <c r="N459" s="20">
        <f t="shared" si="64"/>
        <v>2.754485916560788</v>
      </c>
    </row>
    <row r="460" spans="1:14" ht="12.75">
      <c r="A460" s="18">
        <f>'Enter data'!C$6</f>
        <v>12.85</v>
      </c>
      <c r="B460" s="19">
        <f>B459/F$11</f>
        <v>0.002137962089502154</v>
      </c>
      <c r="C460" s="18">
        <f>'Enter data'!C$10</f>
        <v>0.1</v>
      </c>
      <c r="D460" s="18">
        <v>10</v>
      </c>
      <c r="E460" s="20">
        <f t="shared" si="55"/>
        <v>0.02137962089502154</v>
      </c>
      <c r="F460" s="3">
        <f t="shared" si="56"/>
        <v>7.401842710706125</v>
      </c>
      <c r="G460" s="3">
        <f t="shared" si="57"/>
        <v>7.174868321109427</v>
      </c>
      <c r="H460" s="21">
        <f t="shared" si="58"/>
        <v>7.401842710706125</v>
      </c>
      <c r="I460" s="13">
        <f t="shared" si="59"/>
        <v>130.66312321757314</v>
      </c>
      <c r="J460" s="4">
        <f t="shared" si="60"/>
        <v>84.31453127314505</v>
      </c>
      <c r="K460" s="21">
        <f t="shared" si="61"/>
        <v>130.66312321757314</v>
      </c>
      <c r="L460" s="20">
        <f>299.79/D460*'Enter data'!H$9/H460^0.5</f>
        <v>11.01912769945114</v>
      </c>
      <c r="M460" s="20">
        <f t="shared" si="64"/>
        <v>5.50956384972557</v>
      </c>
      <c r="N460" s="20">
        <f t="shared" si="64"/>
        <v>2.754781924862785</v>
      </c>
    </row>
    <row r="461" spans="1:14" ht="12.75">
      <c r="A461" s="18">
        <f>'Enter data'!C$6</f>
        <v>12.85</v>
      </c>
      <c r="B461" s="19">
        <f>B460/F$11</f>
        <v>0.0021086281499332125</v>
      </c>
      <c r="C461" s="18">
        <f>'Enter data'!C$10</f>
        <v>0.1</v>
      </c>
      <c r="D461" s="18">
        <v>10</v>
      </c>
      <c r="E461" s="20">
        <f t="shared" si="55"/>
        <v>0.021086281499332123</v>
      </c>
      <c r="F461" s="3">
        <f t="shared" si="56"/>
        <v>7.400261747512431</v>
      </c>
      <c r="G461" s="3">
        <f t="shared" si="57"/>
        <v>7.173151267332724</v>
      </c>
      <c r="H461" s="21">
        <f t="shared" si="58"/>
        <v>7.400261747512431</v>
      </c>
      <c r="I461" s="13">
        <f t="shared" si="59"/>
        <v>130.98178663977643</v>
      </c>
      <c r="J461" s="4">
        <f t="shared" si="60"/>
        <v>84.3461915711448</v>
      </c>
      <c r="K461" s="21">
        <f t="shared" si="61"/>
        <v>130.98178663977643</v>
      </c>
      <c r="L461" s="20">
        <f>299.79/D461*'Enter data'!H$9/H461^0.5</f>
        <v>11.02030467842724</v>
      </c>
      <c r="M461" s="20">
        <f t="shared" si="64"/>
        <v>5.51015233921362</v>
      </c>
      <c r="N461" s="20">
        <f t="shared" si="64"/>
        <v>2.75507616960681</v>
      </c>
    </row>
    <row r="462" spans="1:14" ht="12.75">
      <c r="A462" s="18">
        <f>'Enter data'!C$6</f>
        <v>12.85</v>
      </c>
      <c r="B462" s="19">
        <f>B461/F$11</f>
        <v>0.0020796966871036195</v>
      </c>
      <c r="C462" s="18">
        <f>'Enter data'!C$10</f>
        <v>0.1</v>
      </c>
      <c r="D462" s="18">
        <v>10</v>
      </c>
      <c r="E462" s="20">
        <f t="shared" si="55"/>
        <v>0.020796966871036195</v>
      </c>
      <c r="F462" s="3">
        <f t="shared" si="56"/>
        <v>7.398690715162886</v>
      </c>
      <c r="G462" s="3">
        <f t="shared" si="57"/>
        <v>7.171445971681801</v>
      </c>
      <c r="H462" s="21">
        <f t="shared" si="58"/>
        <v>7.398690715162886</v>
      </c>
      <c r="I462" s="13">
        <f t="shared" si="59"/>
        <v>131.30043175729307</v>
      </c>
      <c r="J462" s="4">
        <f t="shared" si="60"/>
        <v>84.3775076408377</v>
      </c>
      <c r="K462" s="21">
        <f t="shared" si="61"/>
        <v>131.30043175729307</v>
      </c>
      <c r="L462" s="20">
        <f>299.79/D462*'Enter data'!H$9/H462^0.5</f>
        <v>11.021474637873096</v>
      </c>
      <c r="M462" s="20">
        <f t="shared" si="64"/>
        <v>5.510737318936548</v>
      </c>
      <c r="N462" s="20">
        <f t="shared" si="64"/>
        <v>2.755368659468274</v>
      </c>
    </row>
    <row r="463" spans="1:14" ht="12.75">
      <c r="A463" s="18">
        <f>'Enter data'!C$6</f>
        <v>12.85</v>
      </c>
      <c r="B463" s="19">
        <f>B462/F$11</f>
        <v>0.00205116217882549</v>
      </c>
      <c r="C463" s="18">
        <f>'Enter data'!C$10</f>
        <v>0.1</v>
      </c>
      <c r="D463" s="18">
        <v>10</v>
      </c>
      <c r="E463" s="20">
        <f aca="true" t="shared" si="65" ref="E463:E515">B463/C463</f>
        <v>0.0205116217882549</v>
      </c>
      <c r="F463" s="3">
        <f aca="true" t="shared" si="66" ref="F463:F526">(A463+1)/2+(A463-1)/2*((1+12/E463)^-0.5+0.04*(1-E463)^2)</f>
        <v>7.397129557965331</v>
      </c>
      <c r="G463" s="3">
        <f aca="true" t="shared" si="67" ref="G463:G515">(A463+1)/2+(A463-1)/2*(1+12/E463)^-0.5</f>
        <v>7.169752354482037</v>
      </c>
      <c r="H463" s="21">
        <f aca="true" t="shared" si="68" ref="H463:H526">IF(E463&lt;1,F463,G463)</f>
        <v>7.397129557965331</v>
      </c>
      <c r="I463" s="13">
        <f aca="true" t="shared" si="69" ref="I463:I515">60/F463^0.5*LN(8/E463+0.25*E463)</f>
        <v>131.6190583950193</v>
      </c>
      <c r="J463" s="4">
        <f aca="true" t="shared" si="70" ref="J463:J515">120*3.14159/(G463^0.5*(E463+1.393+0.667*LN(E463+1.444)))</f>
        <v>84.40848330306379</v>
      </c>
      <c r="K463" s="21">
        <f aca="true" t="shared" si="71" ref="K463:K526">IF($E463&lt;1,I463,J463)</f>
        <v>131.6190583950193</v>
      </c>
      <c r="L463" s="20">
        <f>299.79/D463*'Enter data'!H$9/H463^0.5</f>
        <v>11.022637612414682</v>
      </c>
      <c r="M463" s="20">
        <f t="shared" si="64"/>
        <v>5.511318806207341</v>
      </c>
      <c r="N463" s="20">
        <f t="shared" si="64"/>
        <v>2.7556594031036705</v>
      </c>
    </row>
    <row r="464" spans="1:14" ht="12.75">
      <c r="A464" s="18">
        <f>'Enter data'!C$6</f>
        <v>12.85</v>
      </c>
      <c r="B464" s="19">
        <f>B463/F$11</f>
        <v>0.0020230191786781973</v>
      </c>
      <c r="C464" s="18">
        <f>'Enter data'!C$10</f>
        <v>0.1</v>
      </c>
      <c r="D464" s="18">
        <v>10</v>
      </c>
      <c r="E464" s="20">
        <f t="shared" si="65"/>
        <v>0.02023019178678197</v>
      </c>
      <c r="F464" s="3">
        <f t="shared" si="66"/>
        <v>7.3955782204508305</v>
      </c>
      <c r="G464" s="3">
        <f t="shared" si="67"/>
        <v>7.168070336581409</v>
      </c>
      <c r="H464" s="21">
        <f t="shared" si="68"/>
        <v>7.3955782204508305</v>
      </c>
      <c r="I464" s="13">
        <f t="shared" si="69"/>
        <v>131.9376663809322</v>
      </c>
      <c r="J464" s="4">
        <f t="shared" si="70"/>
        <v>84.43912233933119</v>
      </c>
      <c r="K464" s="21">
        <f t="shared" si="71"/>
        <v>131.9376663809322</v>
      </c>
      <c r="L464" s="20">
        <f>299.79/D464*'Enter data'!H$9/H464^0.5</f>
        <v>11.023793636601187</v>
      </c>
      <c r="M464" s="20">
        <f t="shared" si="64"/>
        <v>5.511896818300594</v>
      </c>
      <c r="N464" s="20">
        <f t="shared" si="64"/>
        <v>2.755948409150297</v>
      </c>
    </row>
    <row r="465" spans="1:14" ht="12.75">
      <c r="A465" s="18">
        <f>'Enter data'!C$6</f>
        <v>12.85</v>
      </c>
      <c r="B465" s="19">
        <f>B464/F$11</f>
        <v>0.001995262314968806</v>
      </c>
      <c r="C465" s="18">
        <f>'Enter data'!C$10</f>
        <v>0.1</v>
      </c>
      <c r="D465" s="18">
        <v>10</v>
      </c>
      <c r="E465" s="20">
        <f t="shared" si="65"/>
        <v>0.01995262314968806</v>
      </c>
      <c r="F465" s="3">
        <f t="shared" si="66"/>
        <v>7.394036647373891</v>
      </c>
      <c r="G465" s="3">
        <f t="shared" si="67"/>
        <v>7.166399839347422</v>
      </c>
      <c r="H465" s="21">
        <f t="shared" si="68"/>
        <v>7.394036647373891</v>
      </c>
      <c r="I465" s="13">
        <f t="shared" si="69"/>
        <v>132.25625554606182</v>
      </c>
      <c r="J465" s="4">
        <f t="shared" si="70"/>
        <v>84.46942849210102</v>
      </c>
      <c r="K465" s="21">
        <f t="shared" si="71"/>
        <v>132.25625554606182</v>
      </c>
      <c r="L465" s="20">
        <f>299.79/D465*'Enter data'!H$9/H465^0.5</f>
        <v>11.02494274490395</v>
      </c>
      <c r="M465" s="20">
        <f t="shared" si="64"/>
        <v>5.512471372451975</v>
      </c>
      <c r="N465" s="20">
        <f t="shared" si="64"/>
        <v>2.7562356862259874</v>
      </c>
    </row>
    <row r="466" spans="1:14" ht="12.75">
      <c r="A466" s="18">
        <f>'Enter data'!C$6</f>
        <v>12.85</v>
      </c>
      <c r="B466" s="19">
        <f>B465/F$11</f>
        <v>0.0019678862897067723</v>
      </c>
      <c r="C466" s="18">
        <f>'Enter data'!C$10</f>
        <v>0.1</v>
      </c>
      <c r="D466" s="18">
        <v>10</v>
      </c>
      <c r="E466" s="20">
        <f t="shared" si="65"/>
        <v>0.01967886289706772</v>
      </c>
      <c r="F466" s="3">
        <f t="shared" si="66"/>
        <v>7.392504783712683</v>
      </c>
      <c r="G466" s="3">
        <f t="shared" si="67"/>
        <v>7.164740784664047</v>
      </c>
      <c r="H466" s="21">
        <f t="shared" si="68"/>
        <v>7.392504783712683</v>
      </c>
      <c r="I466" s="13">
        <f t="shared" si="69"/>
        <v>132.5748257244628</v>
      </c>
      <c r="J466" s="4">
        <f t="shared" si="70"/>
        <v>84.4994054650741</v>
      </c>
      <c r="K466" s="21">
        <f t="shared" si="71"/>
        <v>132.5748257244628</v>
      </c>
      <c r="L466" s="20">
        <f>299.79/D466*'Enter data'!H$9/H466^0.5</f>
        <v>11.026084971715386</v>
      </c>
      <c r="M466" s="20">
        <f t="shared" si="64"/>
        <v>5.513042485857693</v>
      </c>
      <c r="N466" s="20">
        <f t="shared" si="64"/>
        <v>2.7565212429288466</v>
      </c>
    </row>
    <row r="467" spans="1:14" ht="12.75">
      <c r="A467" s="18">
        <f>'Enter data'!C$6</f>
        <v>12.85</v>
      </c>
      <c r="B467" s="19">
        <f>B466/F$11</f>
        <v>0.0019408858775927065</v>
      </c>
      <c r="C467" s="18">
        <f>'Enter data'!C$10</f>
        <v>0.1</v>
      </c>
      <c r="D467" s="18">
        <v>10</v>
      </c>
      <c r="E467" s="20">
        <f t="shared" si="65"/>
        <v>0.019408858775927063</v>
      </c>
      <c r="F467" s="3">
        <f t="shared" si="66"/>
        <v>7.390982574669243</v>
      </c>
      <c r="G467" s="3">
        <f t="shared" si="67"/>
        <v>7.163093094928673</v>
      </c>
      <c r="H467" s="21">
        <f t="shared" si="68"/>
        <v>7.390982574669243</v>
      </c>
      <c r="I467" s="13">
        <f t="shared" si="69"/>
        <v>132.8933767531866</v>
      </c>
      <c r="J467" s="4">
        <f t="shared" si="70"/>
        <v>84.52905692347915</v>
      </c>
      <c r="K467" s="21">
        <f t="shared" si="71"/>
        <v>132.8933767531866</v>
      </c>
      <c r="L467" s="20">
        <f>299.79/D467*'Enter data'!H$9/H467^0.5</f>
        <v>11.027220351347935</v>
      </c>
      <c r="M467" s="20">
        <f t="shared" si="64"/>
        <v>5.513610175673968</v>
      </c>
      <c r="N467" s="20">
        <f t="shared" si="64"/>
        <v>2.756805087836984</v>
      </c>
    </row>
    <row r="468" spans="1:14" ht="12.75">
      <c r="A468" s="18">
        <f>'Enter data'!C$6</f>
        <v>12.85</v>
      </c>
      <c r="B468" s="19">
        <f>B467/F$11</f>
        <v>0.001914255925021015</v>
      </c>
      <c r="C468" s="18">
        <f>'Enter data'!C$10</f>
        <v>0.1</v>
      </c>
      <c r="D468" s="18">
        <v>10</v>
      </c>
      <c r="E468" s="20">
        <f t="shared" si="65"/>
        <v>0.019142559250210148</v>
      </c>
      <c r="F468" s="3">
        <f t="shared" si="66"/>
        <v>7.38946996566966</v>
      </c>
      <c r="G468" s="3">
        <f t="shared" si="67"/>
        <v>7.161456693049067</v>
      </c>
      <c r="H468" s="21">
        <f t="shared" si="68"/>
        <v>7.38946996566966</v>
      </c>
      <c r="I468" s="13">
        <f t="shared" si="69"/>
        <v>133.21190847225364</v>
      </c>
      <c r="J468" s="4">
        <f t="shared" si="70"/>
        <v>84.5583864943621</v>
      </c>
      <c r="K468" s="21">
        <f t="shared" si="71"/>
        <v>133.21190847225364</v>
      </c>
      <c r="L468" s="20">
        <f>299.79/D468*'Enter data'!H$9/H468^0.5</f>
        <v>11.028348918033025</v>
      </c>
      <c r="M468" s="20">
        <f t="shared" si="64"/>
        <v>5.5141744590165125</v>
      </c>
      <c r="N468" s="20">
        <f t="shared" si="64"/>
        <v>2.7570872295082562</v>
      </c>
    </row>
    <row r="469" spans="1:14" ht="12.75">
      <c r="A469" s="18">
        <f>'Enter data'!C$6</f>
        <v>12.85</v>
      </c>
      <c r="B469" s="19">
        <f>B468/F$11</f>
        <v>0.0018879913490962236</v>
      </c>
      <c r="C469" s="18">
        <f>'Enter data'!C$10</f>
        <v>0.1</v>
      </c>
      <c r="D469" s="18">
        <v>10</v>
      </c>
      <c r="E469" s="20">
        <f t="shared" si="65"/>
        <v>0.018879913490962234</v>
      </c>
      <c r="F469" s="3">
        <f t="shared" si="66"/>
        <v>7.387966902364253</v>
      </c>
      <c r="G469" s="3">
        <f t="shared" si="67"/>
        <v>7.159831502440347</v>
      </c>
      <c r="H469" s="21">
        <f t="shared" si="68"/>
        <v>7.387966902364253</v>
      </c>
      <c r="I469" s="13">
        <f t="shared" si="69"/>
        <v>133.53042072462557</v>
      </c>
      <c r="J469" s="4">
        <f t="shared" si="70"/>
        <v>84.58739776687685</v>
      </c>
      <c r="K469" s="21">
        <f t="shared" si="71"/>
        <v>133.53042072462557</v>
      </c>
      <c r="L469" s="20">
        <f>299.79/D469*'Enter data'!H$9/H469^0.5</f>
        <v>11.029470705920053</v>
      </c>
      <c r="M469" s="20">
        <f t="shared" si="64"/>
        <v>5.5147353529600265</v>
      </c>
      <c r="N469" s="20">
        <f t="shared" si="64"/>
        <v>2.7573676764800132</v>
      </c>
    </row>
    <row r="470" spans="1:14" ht="12.75">
      <c r="A470" s="18">
        <f>'Enter data'!C$6</f>
        <v>12.85</v>
      </c>
      <c r="B470" s="19">
        <f>B469/F$11</f>
        <v>0.0018620871366627984</v>
      </c>
      <c r="C470" s="18">
        <f>'Enter data'!C$10</f>
        <v>0.1</v>
      </c>
      <c r="D470" s="18">
        <v>10</v>
      </c>
      <c r="E470" s="20">
        <f t="shared" si="65"/>
        <v>0.018620871366627982</v>
      </c>
      <c r="F470" s="3">
        <f t="shared" si="66"/>
        <v>7.386473330627736</v>
      </c>
      <c r="G470" s="3">
        <f t="shared" si="67"/>
        <v>7.15821744702196</v>
      </c>
      <c r="H470" s="21">
        <f t="shared" si="68"/>
        <v>7.386473330627736</v>
      </c>
      <c r="I470" s="13">
        <f t="shared" si="69"/>
        <v>133.84891335617792</v>
      </c>
      <c r="J470" s="4">
        <f t="shared" si="70"/>
        <v>84.61609429257689</v>
      </c>
      <c r="K470" s="21">
        <f t="shared" si="71"/>
        <v>133.84891335617792</v>
      </c>
      <c r="L470" s="20">
        <f>299.79/D470*'Enter data'!H$9/H470^0.5</f>
        <v>11.030585749075387</v>
      </c>
      <c r="M470" s="20">
        <f t="shared" si="64"/>
        <v>5.5152928745376935</v>
      </c>
      <c r="N470" s="20">
        <f t="shared" si="64"/>
        <v>2.7576464372688467</v>
      </c>
    </row>
    <row r="471" spans="1:14" ht="12.75">
      <c r="A471" s="18">
        <f>'Enter data'!C$6</f>
        <v>12.85</v>
      </c>
      <c r="B471" s="19">
        <f>B470/F$11</f>
        <v>0.0018365383433482782</v>
      </c>
      <c r="C471" s="18">
        <f>'Enter data'!C$10</f>
        <v>0.1</v>
      </c>
      <c r="D471" s="18">
        <v>10</v>
      </c>
      <c r="E471" s="20">
        <f t="shared" si="65"/>
        <v>0.01836538343348278</v>
      </c>
      <c r="F471" s="3">
        <f t="shared" si="66"/>
        <v>7.384989196559365</v>
      </c>
      <c r="G471" s="3">
        <f t="shared" si="67"/>
        <v>7.156614451214684</v>
      </c>
      <c r="H471" s="21">
        <f t="shared" si="68"/>
        <v>7.384989196559365</v>
      </c>
      <c r="I471" s="13">
        <f t="shared" si="69"/>
        <v>134.16738621567245</v>
      </c>
      <c r="J471" s="4">
        <f t="shared" si="70"/>
        <v>84.64447958570801</v>
      </c>
      <c r="K471" s="21">
        <f t="shared" si="71"/>
        <v>134.16738621567245</v>
      </c>
      <c r="L471" s="20">
        <f>299.79/D471*'Enter data'!H$9/H471^0.5</f>
        <v>11.031694081481362</v>
      </c>
      <c r="M471" s="20">
        <f t="shared" si="64"/>
        <v>5.515847040740681</v>
      </c>
      <c r="N471" s="20">
        <f t="shared" si="64"/>
        <v>2.7579235203703405</v>
      </c>
    </row>
    <row r="472" spans="1:14" ht="12.75">
      <c r="A472" s="18">
        <f>'Enter data'!C$6</f>
        <v>12.85</v>
      </c>
      <c r="B472" s="19">
        <f>B471/F$11</f>
        <v>0.0018113400926195351</v>
      </c>
      <c r="C472" s="18">
        <f>'Enter data'!C$10</f>
        <v>0.1</v>
      </c>
      <c r="D472" s="18">
        <v>10</v>
      </c>
      <c r="E472" s="20">
        <f t="shared" si="65"/>
        <v>0.01811340092619535</v>
      </c>
      <c r="F472" s="3">
        <f t="shared" si="66"/>
        <v>7.383514446483076</v>
      </c>
      <c r="G472" s="3">
        <f t="shared" si="67"/>
        <v>7.155022439937625</v>
      </c>
      <c r="H472" s="21">
        <f t="shared" si="68"/>
        <v>7.383514446483076</v>
      </c>
      <c r="I472" s="13">
        <f t="shared" si="69"/>
        <v>134.48583915473017</v>
      </c>
      <c r="J472" s="4">
        <f t="shared" si="70"/>
        <v>84.6725571235017</v>
      </c>
      <c r="K472" s="21">
        <f t="shared" si="71"/>
        <v>134.48583915473017</v>
      </c>
      <c r="L472" s="20">
        <f>299.79/D472*'Enter data'!H$9/H472^0.5</f>
        <v>11.032795737035329</v>
      </c>
      <c r="M472" s="20">
        <f t="shared" si="64"/>
        <v>5.5163978685176644</v>
      </c>
      <c r="N472" s="20">
        <f t="shared" si="64"/>
        <v>2.7581989342588322</v>
      </c>
    </row>
    <row r="473" spans="1:14" ht="12.75">
      <c r="A473" s="18">
        <f>'Enter data'!C$6</f>
        <v>12.85</v>
      </c>
      <c r="B473" s="19">
        <f>B472/F$11</f>
        <v>0.0017864875748519842</v>
      </c>
      <c r="C473" s="18">
        <f>'Enter data'!C$10</f>
        <v>0.1</v>
      </c>
      <c r="D473" s="18">
        <v>10</v>
      </c>
      <c r="E473" s="20">
        <f t="shared" si="65"/>
        <v>0.017864875748519842</v>
      </c>
      <c r="F473" s="3">
        <f t="shared" si="66"/>
        <v>7.382049026947606</v>
      </c>
      <c r="G473" s="3">
        <f t="shared" si="67"/>
        <v>7.153441338605239</v>
      </c>
      <c r="H473" s="21">
        <f t="shared" si="68"/>
        <v>7.382049026947606</v>
      </c>
      <c r="I473" s="13">
        <f t="shared" si="69"/>
        <v>134.80427202780396</v>
      </c>
      <c r="J473" s="4">
        <f t="shared" si="70"/>
        <v>84.70033034646951</v>
      </c>
      <c r="K473" s="21">
        <f t="shared" si="71"/>
        <v>134.80427202780396</v>
      </c>
      <c r="L473" s="20">
        <f>299.79/D473*'Enter data'!H$9/H473^0.5</f>
        <v>11.03389074954868</v>
      </c>
      <c r="M473" s="20">
        <f t="shared" si="64"/>
        <v>5.51694537477434</v>
      </c>
      <c r="N473" s="20">
        <f t="shared" si="64"/>
        <v>2.75847268738717</v>
      </c>
    </row>
    <row r="474" spans="1:14" ht="12.75">
      <c r="A474" s="18">
        <f>'Enter data'!C$6</f>
        <v>12.85</v>
      </c>
      <c r="B474" s="19">
        <f>B473/F$11</f>
        <v>0.0017619760464115633</v>
      </c>
      <c r="C474" s="18">
        <f>'Enter data'!C$10</f>
        <v>0.1</v>
      </c>
      <c r="D474" s="18">
        <v>10</v>
      </c>
      <c r="E474" s="20">
        <f t="shared" si="65"/>
        <v>0.017619760464115633</v>
      </c>
      <c r="F474" s="3">
        <f t="shared" si="66"/>
        <v>7.380592884726607</v>
      </c>
      <c r="G474" s="3">
        <f t="shared" si="67"/>
        <v>7.151871073124359</v>
      </c>
      <c r="H474" s="21">
        <f t="shared" si="68"/>
        <v>7.380592884726607</v>
      </c>
      <c r="I474" s="13">
        <f t="shared" si="69"/>
        <v>135.12268469215164</v>
      </c>
      <c r="J474" s="4">
        <f t="shared" si="70"/>
        <v>84.72780265869754</v>
      </c>
      <c r="K474" s="21">
        <f t="shared" si="71"/>
        <v>135.12268469215164</v>
      </c>
      <c r="L474" s="20">
        <f>299.79/D474*'Enter data'!H$9/H474^0.5</f>
        <v>11.034979152745917</v>
      </c>
      <c r="M474" s="20">
        <f t="shared" si="64"/>
        <v>5.517489576372959</v>
      </c>
      <c r="N474" s="20">
        <f t="shared" si="64"/>
        <v>2.7587447881864793</v>
      </c>
    </row>
    <row r="475" spans="1:14" ht="12.75">
      <c r="A475" s="18">
        <f>'Enter data'!C$6</f>
        <v>12.85</v>
      </c>
      <c r="B475" s="19">
        <f>B474/F$11</f>
        <v>0.0017378008287493103</v>
      </c>
      <c r="C475" s="18">
        <f>'Enter data'!C$10</f>
        <v>0.1</v>
      </c>
      <c r="D475" s="18">
        <v>10</v>
      </c>
      <c r="E475" s="20">
        <f t="shared" si="65"/>
        <v>0.017378008287493103</v>
      </c>
      <c r="F475" s="3">
        <f t="shared" si="66"/>
        <v>7.379145966818734</v>
      </c>
      <c r="G475" s="3">
        <f t="shared" si="67"/>
        <v>7.150311569891231</v>
      </c>
      <c r="H475" s="21">
        <f t="shared" si="68"/>
        <v>7.379145966818734</v>
      </c>
      <c r="I475" s="13">
        <f t="shared" si="69"/>
        <v>135.4410770078092</v>
      </c>
      <c r="J475" s="4">
        <f t="shared" si="70"/>
        <v>84.75497742814203</v>
      </c>
      <c r="K475" s="21">
        <f t="shared" si="71"/>
        <v>135.4410770078092</v>
      </c>
      <c r="L475" s="20">
        <f>299.79/D475*'Enter data'!H$9/H475^0.5</f>
        <v>11.036060980263725</v>
      </c>
      <c r="M475" s="20">
        <f aca="true" t="shared" si="72" ref="M475:N494">L475/2</f>
        <v>5.518030490131863</v>
      </c>
      <c r="N475" s="20">
        <f t="shared" si="72"/>
        <v>2.7590152450659313</v>
      </c>
    </row>
    <row r="476" spans="1:14" ht="12.75">
      <c r="A476" s="18">
        <f>'Enter data'!C$6</f>
        <v>12.85</v>
      </c>
      <c r="B476" s="19">
        <f>B475/F$11</f>
        <v>0.001713957307508361</v>
      </c>
      <c r="C476" s="18">
        <f>'Enter data'!C$10</f>
        <v>0.1</v>
      </c>
      <c r="D476" s="18">
        <v>10</v>
      </c>
      <c r="E476" s="20">
        <f t="shared" si="65"/>
        <v>0.017139573075083608</v>
      </c>
      <c r="F476" s="3">
        <f t="shared" si="66"/>
        <v>7.377708220447736</v>
      </c>
      <c r="G476" s="3">
        <f t="shared" si="67"/>
        <v>7.148762755788574</v>
      </c>
      <c r="H476" s="21">
        <f t="shared" si="68"/>
        <v>7.377708220447736</v>
      </c>
      <c r="I476" s="13">
        <f t="shared" si="69"/>
        <v>135.759448837564</v>
      </c>
      <c r="J476" s="4">
        <f t="shared" si="70"/>
        <v>84.7818579869248</v>
      </c>
      <c r="K476" s="21">
        <f t="shared" si="71"/>
        <v>135.759448837564</v>
      </c>
      <c r="L476" s="20">
        <f>299.79/D476*'Enter data'!H$9/H476^0.5</f>
        <v>11.03713626565007</v>
      </c>
      <c r="M476" s="20">
        <f t="shared" si="72"/>
        <v>5.518568132825035</v>
      </c>
      <c r="N476" s="20">
        <f t="shared" si="72"/>
        <v>2.7592840664125173</v>
      </c>
    </row>
    <row r="477" spans="1:14" ht="12.75">
      <c r="A477" s="18">
        <f>'Enter data'!C$6</f>
        <v>12.85</v>
      </c>
      <c r="B477" s="19">
        <f>B476/F$11</f>
        <v>0.0016904409316432004</v>
      </c>
      <c r="C477" s="18">
        <f>'Enter data'!C$10</f>
        <v>0.1</v>
      </c>
      <c r="D477" s="18">
        <v>10</v>
      </c>
      <c r="E477" s="20">
        <f t="shared" si="65"/>
        <v>0.016904409316432004</v>
      </c>
      <c r="F477" s="3">
        <f t="shared" si="66"/>
        <v>7.376279593062519</v>
      </c>
      <c r="G477" s="3">
        <f t="shared" si="67"/>
        <v>7.14722455818263</v>
      </c>
      <c r="H477" s="21">
        <f t="shared" si="68"/>
        <v>7.376279593062519</v>
      </c>
      <c r="I477" s="13">
        <f t="shared" si="69"/>
        <v>136.07780004692833</v>
      </c>
      <c r="J477" s="4">
        <f t="shared" si="70"/>
        <v>84.80844763162939</v>
      </c>
      <c r="K477" s="21">
        <f t="shared" si="71"/>
        <v>136.07780004692833</v>
      </c>
      <c r="L477" s="20">
        <f>299.79/D477*'Enter data'!H$9/H477^0.5</f>
        <v>11.038205042363293</v>
      </c>
      <c r="M477" s="20">
        <f t="shared" si="72"/>
        <v>5.5191025211816465</v>
      </c>
      <c r="N477" s="20">
        <f t="shared" si="72"/>
        <v>2.7595512605908232</v>
      </c>
    </row>
    <row r="478" spans="1:14" ht="12.75">
      <c r="A478" s="18">
        <f>'Enter data'!C$6</f>
        <v>12.85</v>
      </c>
      <c r="B478" s="19">
        <f>B477/F$11</f>
        <v>0.0016672472125509998</v>
      </c>
      <c r="C478" s="18">
        <f>'Enter data'!C$10</f>
        <v>0.1</v>
      </c>
      <c r="D478" s="18">
        <v>10</v>
      </c>
      <c r="E478" s="20">
        <f t="shared" si="65"/>
        <v>0.016672472125509995</v>
      </c>
      <c r="F478" s="3">
        <f t="shared" si="66"/>
        <v>7.374860032337207</v>
      </c>
      <c r="G478" s="3">
        <f t="shared" si="67"/>
        <v>7.145696904920253</v>
      </c>
      <c r="H478" s="21">
        <f t="shared" si="68"/>
        <v>7.374860032337207</v>
      </c>
      <c r="I478" s="13">
        <f t="shared" si="69"/>
        <v>136.39613050411276</v>
      </c>
      <c r="J478" s="4">
        <f t="shared" si="70"/>
        <v>84.83474962359699</v>
      </c>
      <c r="K478" s="21">
        <f t="shared" si="71"/>
        <v>136.39613050411276</v>
      </c>
      <c r="L478" s="20">
        <f>299.79/D478*'Enter data'!H$9/H478^0.5</f>
        <v>11.039267343771252</v>
      </c>
      <c r="M478" s="20">
        <f t="shared" si="72"/>
        <v>5.519633671885626</v>
      </c>
      <c r="N478" s="20">
        <f t="shared" si="72"/>
        <v>2.759816835942813</v>
      </c>
    </row>
    <row r="479" spans="1:14" ht="12.75">
      <c r="A479" s="18">
        <f>'Enter data'!C$6</f>
        <v>12.85</v>
      </c>
      <c r="B479" s="19">
        <f>B478/F$11</f>
        <v>0.0016443717232148694</v>
      </c>
      <c r="C479" s="18">
        <f>'Enter data'!C$10</f>
        <v>0.1</v>
      </c>
      <c r="D479" s="18">
        <v>10</v>
      </c>
      <c r="E479" s="20">
        <f t="shared" si="65"/>
        <v>0.016443717232148693</v>
      </c>
      <c r="F479" s="3">
        <f t="shared" si="66"/>
        <v>7.3734494861711735</v>
      </c>
      <c r="G479" s="3">
        <f t="shared" si="67"/>
        <v>7.144179724325983</v>
      </c>
      <c r="H479" s="21">
        <f t="shared" si="68"/>
        <v>7.3734494861711735</v>
      </c>
      <c r="I479" s="13">
        <f t="shared" si="69"/>
        <v>136.71444008</v>
      </c>
      <c r="J479" s="4">
        <f t="shared" si="70"/>
        <v>84.86076718922287</v>
      </c>
      <c r="K479" s="21">
        <f t="shared" si="71"/>
        <v>136.71444008</v>
      </c>
      <c r="L479" s="20">
        <f>299.79/D479*'Enter data'!H$9/H479^0.5</f>
        <v>11.040323203150447</v>
      </c>
      <c r="M479" s="20">
        <f t="shared" si="72"/>
        <v>5.520161601575223</v>
      </c>
      <c r="N479" s="20">
        <f t="shared" si="72"/>
        <v>2.7600808007876116</v>
      </c>
    </row>
    <row r="480" spans="1:14" ht="12.75">
      <c r="A480" s="18">
        <f>'Enter data'!C$6</f>
        <v>12.85</v>
      </c>
      <c r="B480" s="19">
        <f>B479/F$11</f>
        <v>0.0016218100973588686</v>
      </c>
      <c r="C480" s="18">
        <f>'Enter data'!C$10</f>
        <v>0.1</v>
      </c>
      <c r="D480" s="18">
        <v>10</v>
      </c>
      <c r="E480" s="20">
        <f t="shared" si="65"/>
        <v>0.016218100973588685</v>
      </c>
      <c r="F480" s="3">
        <f t="shared" si="66"/>
        <v>7.372047902689083</v>
      </c>
      <c r="G480" s="3">
        <f t="shared" si="67"/>
        <v>7.1426729451991555</v>
      </c>
      <c r="H480" s="21">
        <f t="shared" si="68"/>
        <v>7.372047902689083</v>
      </c>
      <c r="I480" s="13">
        <f t="shared" si="69"/>
        <v>137.0327286481187</v>
      </c>
      <c r="J480" s="4">
        <f t="shared" si="70"/>
        <v>84.88650352025249</v>
      </c>
      <c r="K480" s="21">
        <f t="shared" si="71"/>
        <v>137.0327286481187</v>
      </c>
      <c r="L480" s="20">
        <f>299.79/D480*'Enter data'!H$9/H480^0.5</f>
        <v>11.041372653685182</v>
      </c>
      <c r="M480" s="20">
        <f t="shared" si="72"/>
        <v>5.520686326842591</v>
      </c>
      <c r="N480" s="20">
        <f t="shared" si="72"/>
        <v>2.7603431634212954</v>
      </c>
    </row>
    <row r="481" spans="1:14" ht="12.75">
      <c r="A481" s="18">
        <f>'Enter data'!C$6</f>
        <v>12.85</v>
      </c>
      <c r="B481" s="19">
        <f>B480/F$11</f>
        <v>0.0015995580286146081</v>
      </c>
      <c r="C481" s="18">
        <f>'Enter data'!C$10</f>
        <v>0.1</v>
      </c>
      <c r="D481" s="18">
        <v>10</v>
      </c>
      <c r="E481" s="20">
        <f t="shared" si="65"/>
        <v>0.01599558028614608</v>
      </c>
      <c r="F481" s="3">
        <f t="shared" si="66"/>
        <v>7.370655230240894</v>
      </c>
      <c r="G481" s="3">
        <f t="shared" si="67"/>
        <v>7.141176496811008</v>
      </c>
      <c r="H481" s="21">
        <f t="shared" si="68"/>
        <v>7.370655230240894</v>
      </c>
      <c r="I481" s="13">
        <f t="shared" si="69"/>
        <v>137.35099608461752</v>
      </c>
      <c r="J481" s="4">
        <f t="shared" si="70"/>
        <v>84.91196177407761</v>
      </c>
      <c r="K481" s="21">
        <f t="shared" si="71"/>
        <v>137.35099608461752</v>
      </c>
      <c r="L481" s="20">
        <f>299.79/D481*'Enter data'!H$9/H481^0.5</f>
        <v>11.042415728466745</v>
      </c>
      <c r="M481" s="20">
        <f t="shared" si="72"/>
        <v>5.521207864233372</v>
      </c>
      <c r="N481" s="20">
        <f t="shared" si="72"/>
        <v>2.760603932116686</v>
      </c>
    </row>
    <row r="482" spans="1:14" ht="12.75">
      <c r="A482" s="18">
        <f>'Enter data'!C$6</f>
        <v>12.85</v>
      </c>
      <c r="B482" s="19">
        <f>B481/F$11</f>
        <v>0.0015776112696992885</v>
      </c>
      <c r="C482" s="18">
        <f>'Enter data'!C$10</f>
        <v>0.1</v>
      </c>
      <c r="D482" s="18">
        <v>10</v>
      </c>
      <c r="E482" s="20">
        <f t="shared" si="65"/>
        <v>0.015776112696992885</v>
      </c>
      <c r="F482" s="3">
        <f t="shared" si="66"/>
        <v>7.369271417401869</v>
      </c>
      <c r="G482" s="3">
        <f t="shared" si="67"/>
        <v>7.1396903089018</v>
      </c>
      <c r="H482" s="21">
        <f t="shared" si="68"/>
        <v>7.369271417401869</v>
      </c>
      <c r="I482" s="13">
        <f t="shared" si="69"/>
        <v>137.66924226823912</v>
      </c>
      <c r="J482" s="4">
        <f t="shared" si="70"/>
        <v>84.93714507403241</v>
      </c>
      <c r="K482" s="21">
        <f t="shared" si="71"/>
        <v>137.66924226823912</v>
      </c>
      <c r="L482" s="20">
        <f>299.79/D482*'Enter data'!H$9/H482^0.5</f>
        <v>11.043452460492585</v>
      </c>
      <c r="M482" s="20">
        <f t="shared" si="72"/>
        <v>5.521726230246292</v>
      </c>
      <c r="N482" s="20">
        <f t="shared" si="72"/>
        <v>2.760863115123146</v>
      </c>
    </row>
    <row r="483" spans="1:14" ht="12.75">
      <c r="A483" s="18">
        <f>'Enter data'!C$6</f>
        <v>12.85</v>
      </c>
      <c r="B483" s="19">
        <f>B482/F$11</f>
        <v>0.0015559656316050151</v>
      </c>
      <c r="C483" s="18">
        <f>'Enter data'!C$10</f>
        <v>0.1</v>
      </c>
      <c r="D483" s="18">
        <v>10</v>
      </c>
      <c r="E483" s="20">
        <f t="shared" si="65"/>
        <v>0.015559656316050151</v>
      </c>
      <c r="F483" s="3">
        <f t="shared" si="66"/>
        <v>7.367896412972555</v>
      </c>
      <c r="G483" s="3">
        <f t="shared" si="67"/>
        <v>7.138214311677955</v>
      </c>
      <c r="H483" s="21">
        <f t="shared" si="68"/>
        <v>7.367896412972555</v>
      </c>
      <c r="I483" s="13">
        <f t="shared" si="69"/>
        <v>137.98746708029455</v>
      </c>
      <c r="J483" s="4">
        <f t="shared" si="70"/>
        <v>84.96205650968906</v>
      </c>
      <c r="K483" s="21">
        <f t="shared" si="71"/>
        <v>137.98746708029455</v>
      </c>
      <c r="L483" s="20">
        <f>299.79/D483*'Enter data'!H$9/H483^0.5</f>
        <v>11.044482882665518</v>
      </c>
      <c r="M483" s="20">
        <f t="shared" si="72"/>
        <v>5.522241441332759</v>
      </c>
      <c r="N483" s="20">
        <f t="shared" si="72"/>
        <v>2.7611207206663795</v>
      </c>
    </row>
    <row r="484" spans="1:14" ht="12.75">
      <c r="A484" s="18">
        <f>'Enter data'!C$6</f>
        <v>12.85</v>
      </c>
      <c r="B484" s="19">
        <f>B483/F$11</f>
        <v>0.0015346169827992358</v>
      </c>
      <c r="C484" s="18">
        <f>'Enter data'!C$10</f>
        <v>0.1</v>
      </c>
      <c r="D484" s="18">
        <v>10</v>
      </c>
      <c r="E484" s="20">
        <f t="shared" si="65"/>
        <v>0.015346169827992357</v>
      </c>
      <c r="F484" s="3">
        <f t="shared" si="66"/>
        <v>7.366530165978763</v>
      </c>
      <c r="G484" s="3">
        <f t="shared" si="67"/>
        <v>7.136748435809203</v>
      </c>
      <c r="H484" s="21">
        <f t="shared" si="68"/>
        <v>7.366530165978763</v>
      </c>
      <c r="I484" s="13">
        <f t="shared" si="69"/>
        <v>138.30567040463768</v>
      </c>
      <c r="J484" s="4">
        <f t="shared" si="70"/>
        <v>84.98669913715317</v>
      </c>
      <c r="K484" s="21">
        <f t="shared" si="71"/>
        <v>138.30567040463768</v>
      </c>
      <c r="L484" s="20">
        <f>299.79/D484*'Enter data'!H$9/H484^0.5</f>
        <v>11.045507027792958</v>
      </c>
      <c r="M484" s="20">
        <f t="shared" si="72"/>
        <v>5.522753513896479</v>
      </c>
      <c r="N484" s="20">
        <f t="shared" si="72"/>
        <v>2.7613767569482395</v>
      </c>
    </row>
    <row r="485" spans="1:14" ht="12.75">
      <c r="A485" s="18">
        <f>'Enter data'!C$6</f>
        <v>12.85</v>
      </c>
      <c r="B485" s="19">
        <f>B484/F$11</f>
        <v>0.0015135612484361504</v>
      </c>
      <c r="C485" s="18">
        <f>'Enter data'!C$10</f>
        <v>0.1</v>
      </c>
      <c r="D485" s="18">
        <v>10</v>
      </c>
      <c r="E485" s="20">
        <f t="shared" si="65"/>
        <v>0.015135612484361504</v>
      </c>
      <c r="F485" s="3">
        <f t="shared" si="66"/>
        <v>7.365172625671527</v>
      </c>
      <c r="G485" s="3">
        <f t="shared" si="67"/>
        <v>7.1352926124257445</v>
      </c>
      <c r="H485" s="21">
        <f t="shared" si="68"/>
        <v>7.365172625671527</v>
      </c>
      <c r="I485" s="13">
        <f t="shared" si="69"/>
        <v>138.62385212763976</v>
      </c>
      <c r="J485" s="4">
        <f t="shared" si="70"/>
        <v>85.0110759793587</v>
      </c>
      <c r="K485" s="21">
        <f t="shared" si="71"/>
        <v>138.62385212763976</v>
      </c>
      <c r="L485" s="20">
        <f>299.79/D485*'Enter data'!H$9/H485^0.5</f>
        <v>11.046524928586145</v>
      </c>
      <c r="M485" s="20">
        <f t="shared" si="72"/>
        <v>5.523262464293072</v>
      </c>
      <c r="N485" s="20">
        <f t="shared" si="72"/>
        <v>2.761631232146536</v>
      </c>
    </row>
    <row r="486" spans="1:14" ht="12.75">
      <c r="A486" s="18">
        <f>'Enter data'!C$6</f>
        <v>12.85</v>
      </c>
      <c r="B486" s="19">
        <f>B485/F$11</f>
        <v>0.001492794409578939</v>
      </c>
      <c r="C486" s="18">
        <f>'Enter data'!C$10</f>
        <v>0.1</v>
      </c>
      <c r="D486" s="18">
        <v>10</v>
      </c>
      <c r="E486" s="20">
        <f t="shared" si="65"/>
        <v>0.01492794409578939</v>
      </c>
      <c r="F486" s="3">
        <f t="shared" si="66"/>
        <v>7.363823741527053</v>
      </c>
      <c r="G486" s="3">
        <f t="shared" si="67"/>
        <v>7.133846773115419</v>
      </c>
      <c r="H486" s="21">
        <f t="shared" si="68"/>
        <v>7.363823741527053</v>
      </c>
      <c r="I486" s="13">
        <f t="shared" si="69"/>
        <v>138.94201213816402</v>
      </c>
      <c r="J486" s="4">
        <f t="shared" si="70"/>
        <v>85.03519002636254</v>
      </c>
      <c r="K486" s="21">
        <f t="shared" si="71"/>
        <v>138.94201213816402</v>
      </c>
      <c r="L486" s="20">
        <f>299.79/D486*'Enter data'!H$9/H486^0.5</f>
        <v>11.047536617659393</v>
      </c>
      <c r="M486" s="20">
        <f t="shared" si="72"/>
        <v>5.5237683088296965</v>
      </c>
      <c r="N486" s="20">
        <f t="shared" si="72"/>
        <v>2.7618841544148482</v>
      </c>
    </row>
    <row r="487" spans="1:14" ht="12.75">
      <c r="A487" s="18">
        <f>'Enter data'!C$6</f>
        <v>12.85</v>
      </c>
      <c r="B487" s="19">
        <f>B486/F$11</f>
        <v>0.0014723125024326625</v>
      </c>
      <c r="C487" s="18">
        <f>'Enter data'!C$10</f>
        <v>0.1</v>
      </c>
      <c r="D487" s="18">
        <v>10</v>
      </c>
      <c r="E487" s="20">
        <f t="shared" si="65"/>
        <v>0.014723125024326624</v>
      </c>
      <c r="F487" s="3">
        <f t="shared" si="66"/>
        <v>7.362483463246649</v>
      </c>
      <c r="G487" s="3">
        <f t="shared" si="67"/>
        <v>7.1324108499208965</v>
      </c>
      <c r="H487" s="21">
        <f t="shared" si="68"/>
        <v>7.362483463246649</v>
      </c>
      <c r="I487" s="13">
        <f t="shared" si="69"/>
        <v>139.26015032754069</v>
      </c>
      <c r="J487" s="4">
        <f t="shared" si="70"/>
        <v>85.0590442356382</v>
      </c>
      <c r="K487" s="21">
        <f t="shared" si="71"/>
        <v>139.26015032754069</v>
      </c>
      <c r="L487" s="20">
        <f>299.79/D487*'Enter data'!H$9/H487^0.5</f>
        <v>11.048542127529377</v>
      </c>
      <c r="M487" s="20">
        <f t="shared" si="72"/>
        <v>5.524271063764688</v>
      </c>
      <c r="N487" s="20">
        <f t="shared" si="72"/>
        <v>2.762135531882344</v>
      </c>
    </row>
    <row r="488" spans="1:14" ht="12.75">
      <c r="A488" s="18">
        <f>'Enter data'!C$6</f>
        <v>12.85</v>
      </c>
      <c r="B488" s="19">
        <f>B487/F$11</f>
        <v>0.0014521116175876866</v>
      </c>
      <c r="C488" s="18">
        <f>'Enter data'!C$10</f>
        <v>0.1</v>
      </c>
      <c r="D488" s="18">
        <v>10</v>
      </c>
      <c r="E488" s="20">
        <f t="shared" si="65"/>
        <v>0.014521116175876866</v>
      </c>
      <c r="F488" s="3">
        <f t="shared" si="66"/>
        <v>7.361151740756654</v>
      </c>
      <c r="G488" s="3">
        <f t="shared" si="67"/>
        <v>7.1309847753368665</v>
      </c>
      <c r="H488" s="21">
        <f t="shared" si="68"/>
        <v>7.361151740756654</v>
      </c>
      <c r="I488" s="13">
        <f t="shared" si="69"/>
        <v>139.57826658954198</v>
      </c>
      <c r="J488" s="4">
        <f t="shared" si="70"/>
        <v>85.08264153236937</v>
      </c>
      <c r="K488" s="21">
        <f t="shared" si="71"/>
        <v>139.57826658954198</v>
      </c>
      <c r="L488" s="20">
        <f>299.79/D488*'Enter data'!H$9/H488^0.5</f>
        <v>11.049541490614395</v>
      </c>
      <c r="M488" s="20">
        <f t="shared" si="72"/>
        <v>5.5247707453071975</v>
      </c>
      <c r="N488" s="20">
        <f t="shared" si="72"/>
        <v>2.7623853726535987</v>
      </c>
    </row>
    <row r="489" spans="1:14" ht="12.75">
      <c r="A489" s="18">
        <f>'Enter data'!C$6</f>
        <v>12.85</v>
      </c>
      <c r="B489" s="19">
        <f>B488/F$11</f>
        <v>0.0014321878992734885</v>
      </c>
      <c r="C489" s="18">
        <f>'Enter data'!C$10</f>
        <v>0.1</v>
      </c>
      <c r="D489" s="18">
        <v>10</v>
      </c>
      <c r="E489" s="20">
        <f t="shared" si="65"/>
        <v>0.014321878992734884</v>
      </c>
      <c r="F489" s="3">
        <f t="shared" si="66"/>
        <v>7.359828524208338</v>
      </c>
      <c r="G489" s="3">
        <f t="shared" si="67"/>
        <v>7.129568482307256</v>
      </c>
      <c r="H489" s="21">
        <f t="shared" si="68"/>
        <v>7.359828524208338</v>
      </c>
      <c r="I489" s="13">
        <f t="shared" si="69"/>
        <v>139.8963608203571</v>
      </c>
      <c r="J489" s="4">
        <f t="shared" si="70"/>
        <v>85.10598480974234</v>
      </c>
      <c r="K489" s="21">
        <f t="shared" si="71"/>
        <v>139.8963608203571</v>
      </c>
      <c r="L489" s="20">
        <f>299.79/D489*'Enter data'!H$9/H489^0.5</f>
        <v>11.050534739233681</v>
      </c>
      <c r="M489" s="20">
        <f t="shared" si="72"/>
        <v>5.525267369616841</v>
      </c>
      <c r="N489" s="20">
        <f t="shared" si="72"/>
        <v>2.7626336848084203</v>
      </c>
    </row>
    <row r="490" spans="1:14" ht="12.75">
      <c r="A490" s="18">
        <f>'Enter data'!C$6</f>
        <v>12.85</v>
      </c>
      <c r="B490" s="19">
        <f>B489/F$11</f>
        <v>0.0014125375446227</v>
      </c>
      <c r="C490" s="18">
        <f>'Enter data'!C$10</f>
        <v>0.1</v>
      </c>
      <c r="D490" s="18">
        <v>10</v>
      </c>
      <c r="E490" s="20">
        <f t="shared" si="65"/>
        <v>0.014125375446226999</v>
      </c>
      <c r="F490" s="3">
        <f t="shared" si="66"/>
        <v>7.358513763977803</v>
      </c>
      <c r="G490" s="3">
        <f t="shared" si="67"/>
        <v>7.128161904222449</v>
      </c>
      <c r="H490" s="21">
        <f t="shared" si="68"/>
        <v>7.358513763977803</v>
      </c>
      <c r="I490" s="13">
        <f t="shared" si="69"/>
        <v>140.2144329185678</v>
      </c>
      <c r="J490" s="4">
        <f t="shared" si="70"/>
        <v>85.12907692923774</v>
      </c>
      <c r="K490" s="21">
        <f t="shared" si="71"/>
        <v>140.2144329185678</v>
      </c>
      <c r="L490" s="20">
        <f>299.79/D490*'Enter data'!H$9/H490^0.5</f>
        <v>11.051521905606723</v>
      </c>
      <c r="M490" s="20">
        <f t="shared" si="72"/>
        <v>5.5257609528033615</v>
      </c>
      <c r="N490" s="20">
        <f t="shared" si="72"/>
        <v>2.7628804764016808</v>
      </c>
    </row>
    <row r="491" spans="1:14" ht="12.75">
      <c r="A491" s="18">
        <f>'Enter data'!C$6</f>
        <v>12.85</v>
      </c>
      <c r="B491" s="19">
        <f>B490/F$11</f>
        <v>0.0013931568029452493</v>
      </c>
      <c r="C491" s="18">
        <f>'Enter data'!C$10</f>
        <v>0.1</v>
      </c>
      <c r="D491" s="18">
        <v>10</v>
      </c>
      <c r="E491" s="20">
        <f t="shared" si="65"/>
        <v>0.013931568029452493</v>
      </c>
      <c r="F491" s="3">
        <f t="shared" si="66"/>
        <v>7.357207410665862</v>
      </c>
      <c r="G491" s="3">
        <f t="shared" si="67"/>
        <v>7.126764974916524</v>
      </c>
      <c r="H491" s="21">
        <f t="shared" si="68"/>
        <v>7.357207410665862</v>
      </c>
      <c r="I491" s="13">
        <f t="shared" si="69"/>
        <v>140.5324827851236</v>
      </c>
      <c r="J491" s="4">
        <f t="shared" si="70"/>
        <v>85.1519207209218</v>
      </c>
      <c r="K491" s="21">
        <f t="shared" si="71"/>
        <v>140.5324827851236</v>
      </c>
      <c r="L491" s="20">
        <f>299.79/D491*'Enter data'!H$9/H491^0.5</f>
        <v>11.052503021852585</v>
      </c>
      <c r="M491" s="20">
        <f t="shared" si="72"/>
        <v>5.526251510926293</v>
      </c>
      <c r="N491" s="20">
        <f t="shared" si="72"/>
        <v>2.7631257554631463</v>
      </c>
    </row>
    <row r="492" spans="1:14" ht="12.75">
      <c r="A492" s="18">
        <f>'Enter data'!C$6</f>
        <v>12.85</v>
      </c>
      <c r="B492" s="19">
        <f>B491/F$11</f>
        <v>0.0013740419750124622</v>
      </c>
      <c r="C492" s="18">
        <f>'Enter data'!C$10</f>
        <v>0.1</v>
      </c>
      <c r="D492" s="18">
        <v>10</v>
      </c>
      <c r="E492" s="20">
        <f t="shared" si="65"/>
        <v>0.01374041975012462</v>
      </c>
      <c r="F492" s="3">
        <f t="shared" si="66"/>
        <v>7.355909415097912</v>
      </c>
      <c r="G492" s="3">
        <f t="shared" si="67"/>
        <v>7.125377628664498</v>
      </c>
      <c r="H492" s="21">
        <f t="shared" si="68"/>
        <v>7.355909415097912</v>
      </c>
      <c r="I492" s="13">
        <f t="shared" si="69"/>
        <v>140.85051032331754</v>
      </c>
      <c r="J492" s="4">
        <f t="shared" si="70"/>
        <v>85.17451898373626</v>
      </c>
      <c r="K492" s="21">
        <f t="shared" si="71"/>
        <v>140.85051032331754</v>
      </c>
      <c r="L492" s="20">
        <f>299.79/D492*'Enter data'!H$9/H492^0.5</f>
        <v>11.053478119989267</v>
      </c>
      <c r="M492" s="20">
        <f t="shared" si="72"/>
        <v>5.526739059994633</v>
      </c>
      <c r="N492" s="20">
        <f t="shared" si="72"/>
        <v>2.7633695299973167</v>
      </c>
    </row>
    <row r="493" spans="1:14" ht="12.75">
      <c r="A493" s="18">
        <f>'Enter data'!C$6</f>
        <v>12.85</v>
      </c>
      <c r="B493" s="19">
        <f>B492/F$11</f>
        <v>0.0013551894123509836</v>
      </c>
      <c r="C493" s="18">
        <f>'Enter data'!C$10</f>
        <v>0.1</v>
      </c>
      <c r="D493" s="18">
        <v>10</v>
      </c>
      <c r="E493" s="20">
        <f t="shared" si="65"/>
        <v>0.013551894123509834</v>
      </c>
      <c r="F493" s="3">
        <f t="shared" si="66"/>
        <v>7.354619728323787</v>
      </c>
      <c r="G493" s="3">
        <f t="shared" si="67"/>
        <v>7.123999800179593</v>
      </c>
      <c r="H493" s="21">
        <f t="shared" si="68"/>
        <v>7.354619728323787</v>
      </c>
      <c r="I493" s="13">
        <f t="shared" si="69"/>
        <v>141.16851543876186</v>
      </c>
      <c r="J493" s="4">
        <f t="shared" si="70"/>
        <v>85.19687448578762</v>
      </c>
      <c r="K493" s="21">
        <f t="shared" si="71"/>
        <v>141.16851543876186</v>
      </c>
      <c r="L493" s="20">
        <f>299.79/D493*'Enter data'!H$9/H493^0.5</f>
        <v>11.05444723193305</v>
      </c>
      <c r="M493" s="20">
        <f t="shared" si="72"/>
        <v>5.527223615966525</v>
      </c>
      <c r="N493" s="20">
        <f t="shared" si="72"/>
        <v>2.7636118079832626</v>
      </c>
    </row>
    <row r="494" spans="1:14" ht="12.75">
      <c r="A494" s="18">
        <f>'Enter data'!C$6</f>
        <v>12.85</v>
      </c>
      <c r="B494" s="19">
        <f>B493/F$11</f>
        <v>0.0013365955165463904</v>
      </c>
      <c r="C494" s="18">
        <f>'Enter data'!C$10</f>
        <v>0.1</v>
      </c>
      <c r="D494" s="18">
        <v>10</v>
      </c>
      <c r="E494" s="20">
        <f t="shared" si="65"/>
        <v>0.013365955165463904</v>
      </c>
      <c r="F494" s="3">
        <f t="shared" si="66"/>
        <v>7.353338301617603</v>
      </c>
      <c r="G494" s="3">
        <f t="shared" si="67"/>
        <v>7.122631424610509</v>
      </c>
      <c r="H494" s="21">
        <f t="shared" si="68"/>
        <v>7.353338301617603</v>
      </c>
      <c r="I494" s="13">
        <f t="shared" si="69"/>
        <v>141.48649803936388</v>
      </c>
      <c r="J494" s="4">
        <f t="shared" si="70"/>
        <v>85.21898996463531</v>
      </c>
      <c r="K494" s="21">
        <f t="shared" si="71"/>
        <v>141.48649803936388</v>
      </c>
      <c r="L494" s="20">
        <f>299.79/D494*'Enter data'!H$9/H494^0.5</f>
        <v>11.05541038949789</v>
      </c>
      <c r="M494" s="20">
        <f t="shared" si="72"/>
        <v>5.527705194748945</v>
      </c>
      <c r="N494" s="20">
        <f t="shared" si="72"/>
        <v>2.7638525973744725</v>
      </c>
    </row>
    <row r="495" spans="1:14" ht="12.75">
      <c r="A495" s="18">
        <f>'Enter data'!C$6</f>
        <v>12.85</v>
      </c>
      <c r="B495" s="19">
        <f>B494/F$11</f>
        <v>0.001318256738556356</v>
      </c>
      <c r="C495" s="18">
        <f>'Enter data'!C$10</f>
        <v>0.1</v>
      </c>
      <c r="D495" s="18">
        <v>10</v>
      </c>
      <c r="E495" s="20">
        <f t="shared" si="65"/>
        <v>0.013182567385563558</v>
      </c>
      <c r="F495" s="3">
        <f t="shared" si="66"/>
        <v>7.352065086477591</v>
      </c>
      <c r="G495" s="3">
        <f t="shared" si="67"/>
        <v>7.121272437538707</v>
      </c>
      <c r="H495" s="21">
        <f t="shared" si="68"/>
        <v>7.352065086477591</v>
      </c>
      <c r="I495" s="13">
        <f t="shared" si="69"/>
        <v>141.8044580353022</v>
      </c>
      <c r="J495" s="4">
        <f t="shared" si="70"/>
        <v>85.24086812757893</v>
      </c>
      <c r="K495" s="21">
        <f t="shared" si="71"/>
        <v>141.8044580353022</v>
      </c>
      <c r="L495" s="20">
        <f>299.79/D495*'Enter data'!H$9/H495^0.5</f>
        <v>11.056367624394806</v>
      </c>
      <c r="M495" s="20">
        <f aca="true" t="shared" si="73" ref="M495:N514">L495/2</f>
        <v>5.528183812197403</v>
      </c>
      <c r="N495" s="20">
        <f t="shared" si="73"/>
        <v>2.7640919060987015</v>
      </c>
    </row>
    <row r="496" spans="1:14" ht="12.75">
      <c r="A496" s="18">
        <f>'Enter data'!C$6</f>
        <v>12.85</v>
      </c>
      <c r="B496" s="19">
        <f>B495/F$11</f>
        <v>0.0013001695780332397</v>
      </c>
      <c r="C496" s="18">
        <f>'Enter data'!C$10</f>
        <v>0.1</v>
      </c>
      <c r="D496" s="18">
        <v>10</v>
      </c>
      <c r="E496" s="20">
        <f t="shared" si="65"/>
        <v>0.013001695780332397</v>
      </c>
      <c r="F496" s="3">
        <f t="shared" si="66"/>
        <v>7.350800034625916</v>
      </c>
      <c r="G496" s="3">
        <f t="shared" si="67"/>
        <v>7.119922774975714</v>
      </c>
      <c r="H496" s="21">
        <f t="shared" si="68"/>
        <v>7.350800034625916</v>
      </c>
      <c r="I496" s="13">
        <f t="shared" si="69"/>
        <v>142.12239533900262</v>
      </c>
      <c r="J496" s="4">
        <f t="shared" si="70"/>
        <v>85.26251165194405</v>
      </c>
      <c r="K496" s="21">
        <f t="shared" si="71"/>
        <v>142.12239533900262</v>
      </c>
      <c r="L496" s="20">
        <f>299.79/D496*'Enter data'!H$9/H496^0.5</f>
        <v>11.057318968231288</v>
      </c>
      <c r="M496" s="20">
        <f t="shared" si="73"/>
        <v>5.528659484115644</v>
      </c>
      <c r="N496" s="20">
        <f t="shared" si="73"/>
        <v>2.764329742057822</v>
      </c>
    </row>
    <row r="497" spans="1:14" ht="12.75">
      <c r="A497" s="18">
        <f>'Enter data'!C$6</f>
        <v>12.85</v>
      </c>
      <c r="B497" s="19">
        <f>B496/F$11</f>
        <v>0.0012823305826559716</v>
      </c>
      <c r="C497" s="18">
        <f>'Enter data'!C$10</f>
        <v>0.1</v>
      </c>
      <c r="D497" s="18">
        <v>10</v>
      </c>
      <c r="E497" s="20">
        <f t="shared" si="65"/>
        <v>0.012823305826559715</v>
      </c>
      <c r="F497" s="3">
        <f t="shared" si="66"/>
        <v>7.349543098008483</v>
      </c>
      <c r="G497" s="3">
        <f t="shared" si="67"/>
        <v>7.118582373360431</v>
      </c>
      <c r="H497" s="21">
        <f t="shared" si="68"/>
        <v>7.349543098008483</v>
      </c>
      <c r="I497" s="13">
        <f t="shared" si="69"/>
        <v>142.44030986511478</v>
      </c>
      <c r="J497" s="4">
        <f t="shared" si="70"/>
        <v>85.28392318536739</v>
      </c>
      <c r="K497" s="21">
        <f t="shared" si="71"/>
        <v>142.44030986511478</v>
      </c>
      <c r="L497" s="20">
        <f>299.79/D497*'Enter data'!H$9/H497^0.5</f>
        <v>11.058264452510716</v>
      </c>
      <c r="M497" s="20">
        <f t="shared" si="73"/>
        <v>5.529132226255358</v>
      </c>
      <c r="N497" s="20">
        <f t="shared" si="73"/>
        <v>2.764566113127679</v>
      </c>
    </row>
    <row r="498" spans="1:14" ht="12.75">
      <c r="A498" s="18">
        <f>'Enter data'!C$6</f>
        <v>12.85</v>
      </c>
      <c r="B498" s="19">
        <f>B497/F$11</f>
        <v>0.001264736347471102</v>
      </c>
      <c r="C498" s="18">
        <f>'Enter data'!C$10</f>
        <v>0.1</v>
      </c>
      <c r="D498" s="18">
        <v>10</v>
      </c>
      <c r="E498" s="20">
        <f t="shared" si="65"/>
        <v>0.01264736347471102</v>
      </c>
      <c r="F498" s="3">
        <f t="shared" si="66"/>
        <v>7.348294228794732</v>
      </c>
      <c r="G498" s="3">
        <f t="shared" si="67"/>
        <v>7.117251169556466</v>
      </c>
      <c r="H498" s="21">
        <f t="shared" si="68"/>
        <v>7.348294228794732</v>
      </c>
      <c r="I498" s="13">
        <f t="shared" si="69"/>
        <v>142.75820153048846</v>
      </c>
      <c r="J498" s="4">
        <f t="shared" si="70"/>
        <v>85.30510534608031</v>
      </c>
      <c r="K498" s="21">
        <f t="shared" si="71"/>
        <v>142.75820153048846</v>
      </c>
      <c r="L498" s="20">
        <f>299.79/D498*'Enter data'!H$9/H498^0.5</f>
        <v>11.05920410863181</v>
      </c>
      <c r="M498" s="20">
        <f t="shared" si="73"/>
        <v>5.529602054315905</v>
      </c>
      <c r="N498" s="20">
        <f t="shared" si="73"/>
        <v>2.7648010271579526</v>
      </c>
    </row>
    <row r="499" spans="1:14" ht="12.75">
      <c r="A499" s="18">
        <f>'Enter data'!C$6</f>
        <v>12.85</v>
      </c>
      <c r="B499" s="19">
        <f>B498/F$11</f>
        <v>0.0012473835142428943</v>
      </c>
      <c r="C499" s="18">
        <f>'Enter data'!C$10</f>
        <v>0.1</v>
      </c>
      <c r="D499" s="18">
        <v>10</v>
      </c>
      <c r="E499" s="20">
        <f t="shared" si="65"/>
        <v>0.012473835142428943</v>
      </c>
      <c r="F499" s="3">
        <f t="shared" si="66"/>
        <v>7.347053379377419</v>
      </c>
      <c r="G499" s="3">
        <f t="shared" si="67"/>
        <v>7.115929100849462</v>
      </c>
      <c r="H499" s="21">
        <f t="shared" si="68"/>
        <v>7.347053379377419</v>
      </c>
      <c r="I499" s="13">
        <f t="shared" si="69"/>
        <v>143.0760702541504</v>
      </c>
      <c r="J499" s="4">
        <f t="shared" si="70"/>
        <v>85.32606072319142</v>
      </c>
      <c r="K499" s="21">
        <f t="shared" si="71"/>
        <v>143.0760702541504</v>
      </c>
      <c r="L499" s="20">
        <f>299.79/D499*'Enter data'!H$9/H499^0.5</f>
        <v>11.060137967888078</v>
      </c>
      <c r="M499" s="20">
        <f t="shared" si="73"/>
        <v>5.530068983944039</v>
      </c>
      <c r="N499" s="20">
        <f t="shared" si="73"/>
        <v>2.7650344919720196</v>
      </c>
    </row>
    <row r="500" spans="1:14" ht="12.75">
      <c r="A500" s="18">
        <f>'Enter data'!C$6</f>
        <v>12.85</v>
      </c>
      <c r="B500" s="19">
        <f>B499/F$11</f>
        <v>0.0012302687708123333</v>
      </c>
      <c r="C500" s="18">
        <f>'Enter data'!C$10</f>
        <v>0.1</v>
      </c>
      <c r="D500" s="18">
        <v>10</v>
      </c>
      <c r="E500" s="20">
        <f t="shared" si="65"/>
        <v>0.012302687708123332</v>
      </c>
      <c r="F500" s="3">
        <f t="shared" si="66"/>
        <v>7.345820502372393</v>
      </c>
      <c r="G500" s="3">
        <f t="shared" si="67"/>
        <v>7.114616104944456</v>
      </c>
      <c r="H500" s="21">
        <f t="shared" si="68"/>
        <v>7.345820502372393</v>
      </c>
      <c r="I500" s="13">
        <f t="shared" si="69"/>
        <v>143.39391595728094</v>
      </c>
      <c r="J500" s="4">
        <f t="shared" si="70"/>
        <v>85.3467918769677</v>
      </c>
      <c r="K500" s="21">
        <f t="shared" si="71"/>
        <v>143.39391595728094</v>
      </c>
      <c r="L500" s="20">
        <f>299.79/D500*'Enter data'!H$9/H500^0.5</f>
        <v>11.061066061467278</v>
      </c>
      <c r="M500" s="20">
        <f t="shared" si="73"/>
        <v>5.530533030733639</v>
      </c>
      <c r="N500" s="20">
        <f t="shared" si="73"/>
        <v>2.7652665153668194</v>
      </c>
    </row>
    <row r="501" spans="1:14" ht="12.75">
      <c r="A501" s="18">
        <f>'Enter data'!C$6</f>
        <v>12.85</v>
      </c>
      <c r="B501" s="19">
        <f>B500/F$11</f>
        <v>0.0012133888504649295</v>
      </c>
      <c r="C501" s="18">
        <f>'Enter data'!C$10</f>
        <v>0.1</v>
      </c>
      <c r="D501" s="18">
        <v>10</v>
      </c>
      <c r="E501" s="20">
        <f t="shared" si="65"/>
        <v>0.012133888504649295</v>
      </c>
      <c r="F501" s="3">
        <f t="shared" si="66"/>
        <v>7.3445955506183465</v>
      </c>
      <c r="G501" s="3">
        <f t="shared" si="67"/>
        <v>7.1133121199632425</v>
      </c>
      <c r="H501" s="21">
        <f t="shared" si="68"/>
        <v>7.3445955506183465</v>
      </c>
      <c r="I501" s="13">
        <f t="shared" si="69"/>
        <v>143.71173856319106</v>
      </c>
      <c r="J501" s="4">
        <f t="shared" si="70"/>
        <v>85.36730133911429</v>
      </c>
      <c r="K501" s="21">
        <f t="shared" si="71"/>
        <v>143.71173856319106</v>
      </c>
      <c r="L501" s="20">
        <f>299.79/D501*'Enter data'!H$9/H501^0.5</f>
        <v>11.061988420450913</v>
      </c>
      <c r="M501" s="20">
        <f t="shared" si="73"/>
        <v>5.530994210225456</v>
      </c>
      <c r="N501" s="20">
        <f t="shared" si="73"/>
        <v>2.765497105112728</v>
      </c>
    </row>
    <row r="502" spans="1:14" ht="12.75">
      <c r="A502" s="18">
        <f>'Enter data'!C$6</f>
        <v>12.85</v>
      </c>
      <c r="B502" s="19">
        <f>B501/F$11</f>
        <v>0.0011967405313071963</v>
      </c>
      <c r="C502" s="18">
        <f>'Enter data'!C$10</f>
        <v>0.1</v>
      </c>
      <c r="D502" s="18">
        <v>10</v>
      </c>
      <c r="E502" s="20">
        <f t="shared" si="65"/>
        <v>0.011967405313071963</v>
      </c>
      <c r="F502" s="3">
        <f t="shared" si="66"/>
        <v>7.343378477176568</v>
      </c>
      <c r="G502" s="3">
        <f t="shared" si="67"/>
        <v>7.112017084441751</v>
      </c>
      <c r="H502" s="21">
        <f t="shared" si="68"/>
        <v>7.343378477176568</v>
      </c>
      <c r="I502" s="13">
        <f t="shared" si="69"/>
        <v>144.02953799729943</v>
      </c>
      <c r="J502" s="4">
        <f t="shared" si="70"/>
        <v>85.38759161305317</v>
      </c>
      <c r="K502" s="21">
        <f t="shared" si="71"/>
        <v>144.02953799729943</v>
      </c>
      <c r="L502" s="20">
        <f>299.79/D502*'Enter data'!H$9/H502^0.5</f>
        <v>11.062905075813719</v>
      </c>
      <c r="M502" s="20">
        <f t="shared" si="73"/>
        <v>5.531452537906859</v>
      </c>
      <c r="N502" s="20">
        <f t="shared" si="73"/>
        <v>2.7657262689534297</v>
      </c>
    </row>
    <row r="503" spans="1:14" ht="12.75">
      <c r="A503" s="18">
        <f>'Enter data'!C$6</f>
        <v>12.85</v>
      </c>
      <c r="B503" s="19">
        <f>B502/F$11</f>
        <v>0.001180320635651683</v>
      </c>
      <c r="C503" s="18">
        <f>'Enter data'!C$10</f>
        <v>0.1</v>
      </c>
      <c r="D503" s="18">
        <v>10</v>
      </c>
      <c r="E503" s="20">
        <f t="shared" si="65"/>
        <v>0.01180320635651683</v>
      </c>
      <c r="F503" s="3">
        <f t="shared" si="66"/>
        <v>7.342169235330676</v>
      </c>
      <c r="G503" s="3">
        <f t="shared" si="67"/>
        <v>7.110730937327435</v>
      </c>
      <c r="H503" s="21">
        <f t="shared" si="68"/>
        <v>7.342169235330676</v>
      </c>
      <c r="I503" s="13">
        <f t="shared" si="69"/>
        <v>144.34731418710973</v>
      </c>
      <c r="J503" s="4">
        <f t="shared" si="70"/>
        <v>85.4076651742001</v>
      </c>
      <c r="K503" s="21">
        <f t="shared" si="71"/>
        <v>144.34731418710973</v>
      </c>
      <c r="L503" s="20">
        <f>299.79/D503*'Enter data'!H$9/H503^0.5</f>
        <v>11.063816058423189</v>
      </c>
      <c r="M503" s="20">
        <f t="shared" si="73"/>
        <v>5.5319080292115945</v>
      </c>
      <c r="N503" s="20">
        <f t="shared" si="73"/>
        <v>2.7659540146057973</v>
      </c>
    </row>
    <row r="504" spans="1:14" ht="12.75">
      <c r="A504" s="18">
        <f>'Enter data'!C$6</f>
        <v>12.85</v>
      </c>
      <c r="B504" s="19">
        <f>B503/F$11</f>
        <v>0.0011641260294104454</v>
      </c>
      <c r="C504" s="18">
        <f>'Enter data'!C$10</f>
        <v>0.1</v>
      </c>
      <c r="D504" s="18">
        <v>10</v>
      </c>
      <c r="E504" s="20">
        <f t="shared" si="65"/>
        <v>0.011641260294104453</v>
      </c>
      <c r="F504" s="3">
        <f t="shared" si="66"/>
        <v>7.340967778586344</v>
      </c>
      <c r="G504" s="3">
        <f t="shared" si="67"/>
        <v>7.109453617976677</v>
      </c>
      <c r="H504" s="21">
        <f t="shared" si="68"/>
        <v>7.340967778586344</v>
      </c>
      <c r="I504" s="13">
        <f t="shared" si="69"/>
        <v>144.66506706218803</v>
      </c>
      <c r="J504" s="4">
        <f t="shared" si="70"/>
        <v>85.4275244702404</v>
      </c>
      <c r="K504" s="21">
        <f t="shared" si="71"/>
        <v>144.66506706218803</v>
      </c>
      <c r="L504" s="20">
        <f>299.79/D504*'Enter data'!H$9/H504^0.5</f>
        <v>11.064721399039087</v>
      </c>
      <c r="M504" s="20">
        <f t="shared" si="73"/>
        <v>5.532360699519543</v>
      </c>
      <c r="N504" s="20">
        <f t="shared" si="73"/>
        <v>2.7661803497597717</v>
      </c>
    </row>
    <row r="505" spans="1:14" ht="12.75">
      <c r="A505" s="18">
        <f>'Enter data'!C$6</f>
        <v>12.85</v>
      </c>
      <c r="B505" s="19">
        <f>B504/F$11</f>
        <v>0.0011481536214968373</v>
      </c>
      <c r="C505" s="18">
        <f>'Enter data'!C$10</f>
        <v>0.1</v>
      </c>
      <c r="D505" s="18">
        <v>10</v>
      </c>
      <c r="E505" s="20">
        <f t="shared" si="65"/>
        <v>0.011481536214968373</v>
      </c>
      <c r="F505" s="3">
        <f t="shared" si="66"/>
        <v>7.339774060671014</v>
      </c>
      <c r="G505" s="3">
        <f t="shared" si="67"/>
        <v>7.108185066152205</v>
      </c>
      <c r="H505" s="21">
        <f t="shared" si="68"/>
        <v>7.339774060671014</v>
      </c>
      <c r="I505" s="13">
        <f t="shared" si="69"/>
        <v>144.98279655414035</v>
      </c>
      <c r="J505" s="4">
        <f t="shared" si="70"/>
        <v>85.4471719214031</v>
      </c>
      <c r="K505" s="21">
        <f t="shared" si="71"/>
        <v>144.98279655414035</v>
      </c>
      <c r="L505" s="20">
        <f>299.79/D505*'Enter data'!H$9/H505^0.5</f>
        <v>11.065621128312994</v>
      </c>
      <c r="M505" s="20">
        <f t="shared" si="73"/>
        <v>5.532810564156497</v>
      </c>
      <c r="N505" s="20">
        <f t="shared" si="73"/>
        <v>2.7664052820782485</v>
      </c>
    </row>
    <row r="506" spans="1:14" ht="12.75">
      <c r="A506" s="18">
        <f>'Enter data'!C$6</f>
        <v>12.85</v>
      </c>
      <c r="B506" s="19">
        <f>B505/F$11</f>
        <v>0.0011324003632355122</v>
      </c>
      <c r="C506" s="18">
        <f>'Enter data'!C$10</f>
        <v>0.1</v>
      </c>
      <c r="D506" s="18">
        <v>10</v>
      </c>
      <c r="E506" s="20">
        <f t="shared" si="65"/>
        <v>0.01132400363235512</v>
      </c>
      <c r="F506" s="3">
        <f t="shared" si="66"/>
        <v>7.338588035533596</v>
      </c>
      <c r="G506" s="3">
        <f t="shared" si="67"/>
        <v>7.106925222020523</v>
      </c>
      <c r="H506" s="21">
        <f t="shared" si="68"/>
        <v>7.338588035533596</v>
      </c>
      <c r="I506" s="13">
        <f t="shared" si="69"/>
        <v>145.30050259659038</v>
      </c>
      <c r="J506" s="4">
        <f t="shared" si="70"/>
        <v>85.46660992073366</v>
      </c>
      <c r="K506" s="21">
        <f t="shared" si="71"/>
        <v>145.30050259659038</v>
      </c>
      <c r="L506" s="20">
        <f>299.79/D506*'Enter data'!H$9/H506^0.5</f>
        <v>11.066515276787873</v>
      </c>
      <c r="M506" s="20">
        <f t="shared" si="73"/>
        <v>5.533257638393937</v>
      </c>
      <c r="N506" s="20">
        <f t="shared" si="73"/>
        <v>2.7666288191969683</v>
      </c>
    </row>
    <row r="507" spans="1:14" ht="12.75">
      <c r="A507" s="18">
        <f>'Enter data'!C$6</f>
        <v>12.85</v>
      </c>
      <c r="B507" s="19">
        <f>B506/F$11</f>
        <v>0.0011168632477805169</v>
      </c>
      <c r="C507" s="18">
        <f>'Enter data'!C$10</f>
        <v>0.1</v>
      </c>
      <c r="D507" s="18">
        <v>10</v>
      </c>
      <c r="E507" s="20">
        <f t="shared" si="65"/>
        <v>0.011168632477805168</v>
      </c>
      <c r="F507" s="3">
        <f t="shared" si="66"/>
        <v>7.337409657344161</v>
      </c>
      <c r="G507" s="3">
        <f t="shared" si="67"/>
        <v>7.105674026149353</v>
      </c>
      <c r="H507" s="21">
        <f t="shared" si="68"/>
        <v>7.337409657344161</v>
      </c>
      <c r="I507" s="13">
        <f t="shared" si="69"/>
        <v>145.61818512515717</v>
      </c>
      <c r="J507" s="4">
        <f t="shared" si="70"/>
        <v>85.48584083436519</v>
      </c>
      <c r="K507" s="21">
        <f t="shared" si="71"/>
        <v>145.61818512515717</v>
      </c>
      <c r="L507" s="20">
        <f>299.79/D507*'Enter data'!H$9/H507^0.5</f>
        <v>11.06740387489762</v>
      </c>
      <c r="M507" s="20">
        <f t="shared" si="73"/>
        <v>5.53370193744881</v>
      </c>
      <c r="N507" s="20">
        <f t="shared" si="73"/>
        <v>2.766850968724405</v>
      </c>
    </row>
    <row r="508" spans="1:14" ht="12.75">
      <c r="A508" s="18">
        <f>'Enter data'!C$6</f>
        <v>12.85</v>
      </c>
      <c r="B508" s="19">
        <f>B507/F$11</f>
        <v>0.0011015393095413712</v>
      </c>
      <c r="C508" s="18">
        <f>'Enter data'!C$10</f>
        <v>0.1</v>
      </c>
      <c r="D508" s="18">
        <v>10</v>
      </c>
      <c r="E508" s="20">
        <f t="shared" si="65"/>
        <v>0.011015393095413712</v>
      </c>
      <c r="F508" s="3">
        <f t="shared" si="66"/>
        <v>7.336238880493623</v>
      </c>
      <c r="G508" s="3">
        <f t="shared" si="67"/>
        <v>7.104431419505093</v>
      </c>
      <c r="H508" s="21">
        <f t="shared" si="68"/>
        <v>7.336238880493623</v>
      </c>
      <c r="I508" s="13">
        <f t="shared" si="69"/>
        <v>145.9358440774335</v>
      </c>
      <c r="J508" s="4">
        <f t="shared" si="70"/>
        <v>85.504867001788</v>
      </c>
      <c r="K508" s="21">
        <f t="shared" si="71"/>
        <v>145.9358440774335</v>
      </c>
      <c r="L508" s="20">
        <f>299.79/D508*'Enter data'!H$9/H508^0.5</f>
        <v>11.068286952966663</v>
      </c>
      <c r="M508" s="20">
        <f t="shared" si="73"/>
        <v>5.534143476483331</v>
      </c>
      <c r="N508" s="20">
        <f t="shared" si="73"/>
        <v>2.7670717382416656</v>
      </c>
    </row>
    <row r="509" spans="1:14" ht="12.75">
      <c r="A509" s="18">
        <f>'Enter data'!C$6</f>
        <v>12.85</v>
      </c>
      <c r="B509" s="19">
        <f>B508/F$11</f>
        <v>0.0010864256236170222</v>
      </c>
      <c r="C509" s="18">
        <f>'Enter data'!C$10</f>
        <v>0.1</v>
      </c>
      <c r="D509" s="18">
        <v>10</v>
      </c>
      <c r="E509" s="20">
        <f t="shared" si="65"/>
        <v>0.010864256236170221</v>
      </c>
      <c r="F509" s="3">
        <f t="shared" si="66"/>
        <v>7.335075659593399</v>
      </c>
      <c r="G509" s="3">
        <f t="shared" si="67"/>
        <v>7.1031973434502795</v>
      </c>
      <c r="H509" s="21">
        <f t="shared" si="68"/>
        <v>7.335075659593399</v>
      </c>
      <c r="I509" s="13">
        <f t="shared" si="69"/>
        <v>146.25347939296373</v>
      </c>
      <c r="J509" s="4">
        <f t="shared" si="70"/>
        <v>85.52369073611771</v>
      </c>
      <c r="K509" s="21">
        <f t="shared" si="71"/>
        <v>146.25347939296373</v>
      </c>
      <c r="L509" s="20">
        <f>299.79/D509*'Enter data'!H$9/H509^0.5</f>
        <v>11.069164541209549</v>
      </c>
      <c r="M509" s="20">
        <f t="shared" si="73"/>
        <v>5.5345822706047745</v>
      </c>
      <c r="N509" s="20">
        <f t="shared" si="73"/>
        <v>2.7672911353023872</v>
      </c>
    </row>
    <row r="510" spans="1:14" ht="12.75">
      <c r="A510" s="18">
        <f>'Enter data'!C$6</f>
        <v>12.85</v>
      </c>
      <c r="B510" s="19">
        <f>B509/F$11</f>
        <v>0.0010715193052375637</v>
      </c>
      <c r="C510" s="18">
        <f>'Enter data'!C$10</f>
        <v>0.1</v>
      </c>
      <c r="D510" s="18">
        <v>10</v>
      </c>
      <c r="E510" s="20">
        <f t="shared" si="65"/>
        <v>0.010715193052375636</v>
      </c>
      <c r="F510" s="3">
        <f t="shared" si="66"/>
        <v>7.333919949475082</v>
      </c>
      <c r="G510" s="3">
        <f t="shared" si="67"/>
        <v>7.101971739741079</v>
      </c>
      <c r="H510" s="21">
        <f t="shared" si="68"/>
        <v>7.333919949475082</v>
      </c>
      <c r="I510" s="13">
        <f t="shared" si="69"/>
        <v>146.5710910132222</v>
      </c>
      <c r="J510" s="4">
        <f t="shared" si="70"/>
        <v>85.54231432436163</v>
      </c>
      <c r="K510" s="21">
        <f t="shared" si="71"/>
        <v>146.5710910132222</v>
      </c>
      <c r="L510" s="20">
        <f>299.79/D510*'Enter data'!H$9/H510^0.5</f>
        <v>11.070036669730566</v>
      </c>
      <c r="M510" s="20">
        <f t="shared" si="73"/>
        <v>5.535018334865283</v>
      </c>
      <c r="N510" s="20">
        <f t="shared" si="73"/>
        <v>2.7675091674326415</v>
      </c>
    </row>
    <row r="511" spans="1:14" ht="12.75">
      <c r="A511" s="18">
        <f>'Enter data'!C$6</f>
        <v>12.85</v>
      </c>
      <c r="B511" s="19">
        <f>B510/F$11</f>
        <v>0.0010568175092136162</v>
      </c>
      <c r="C511" s="18">
        <f>'Enter data'!C$10</f>
        <v>0.1</v>
      </c>
      <c r="D511" s="18">
        <v>10</v>
      </c>
      <c r="E511" s="20">
        <f t="shared" si="65"/>
        <v>0.01056817509213616</v>
      </c>
      <c r="F511" s="3">
        <f t="shared" si="66"/>
        <v>7.332771705190078</v>
      </c>
      <c r="G511" s="3">
        <f t="shared" si="67"/>
        <v>7.100754550524778</v>
      </c>
      <c r="H511" s="21">
        <f t="shared" si="68"/>
        <v>7.332771705190078</v>
      </c>
      <c r="I511" s="13">
        <f t="shared" si="69"/>
        <v>146.88867888159177</v>
      </c>
      <c r="J511" s="4">
        <f t="shared" si="70"/>
        <v>85.56074002768348</v>
      </c>
      <c r="K511" s="21">
        <f t="shared" si="71"/>
        <v>146.88867888159177</v>
      </c>
      <c r="L511" s="20">
        <f>299.79/D511*'Enter data'!H$9/H511^0.5</f>
        <v>11.070903368523352</v>
      </c>
      <c r="M511" s="20">
        <f t="shared" si="73"/>
        <v>5.535451684261676</v>
      </c>
      <c r="N511" s="20">
        <f t="shared" si="73"/>
        <v>2.767725842130838</v>
      </c>
    </row>
    <row r="512" spans="1:14" ht="12.75">
      <c r="A512" s="18">
        <f>'Enter data'!C$6</f>
        <v>12.85</v>
      </c>
      <c r="B512" s="19">
        <f>B511/F$11</f>
        <v>0.0010423174293932623</v>
      </c>
      <c r="C512" s="18">
        <f>'Enter data'!C$10</f>
        <v>0.1</v>
      </c>
      <c r="D512" s="18">
        <v>10</v>
      </c>
      <c r="E512" s="20">
        <f t="shared" si="65"/>
        <v>0.010423174293932623</v>
      </c>
      <c r="F512" s="3">
        <f t="shared" si="66"/>
        <v>7.331630882009246</v>
      </c>
      <c r="G512" s="3">
        <f t="shared" si="67"/>
        <v>7.09954571833729</v>
      </c>
      <c r="H512" s="21">
        <f t="shared" si="68"/>
        <v>7.331630882009246</v>
      </c>
      <c r="I512" s="13">
        <f t="shared" si="69"/>
        <v>147.20624294334237</v>
      </c>
      <c r="J512" s="4">
        <f t="shared" si="70"/>
        <v>85.57897008166671</v>
      </c>
      <c r="K512" s="21">
        <f t="shared" si="71"/>
        <v>147.20624294334237</v>
      </c>
      <c r="L512" s="20">
        <f>299.79/D512*'Enter data'!H$9/H512^0.5</f>
        <v>11.071764667470545</v>
      </c>
      <c r="M512" s="20">
        <f t="shared" si="73"/>
        <v>5.535882333735272</v>
      </c>
      <c r="N512" s="20">
        <f t="shared" si="73"/>
        <v>2.767941166867636</v>
      </c>
    </row>
    <row r="513" spans="1:14" ht="12.75">
      <c r="A513" s="18">
        <f>'Enter data'!C$6</f>
        <v>12.85</v>
      </c>
      <c r="B513" s="19">
        <f>B512/F$11</f>
        <v>0.0010280162981264323</v>
      </c>
      <c r="C513" s="18">
        <f>'Enter data'!C$10</f>
        <v>0.1</v>
      </c>
      <c r="D513" s="18">
        <v>10</v>
      </c>
      <c r="E513" s="20">
        <f t="shared" si="65"/>
        <v>0.010280162981264322</v>
      </c>
      <c r="F513" s="3">
        <f t="shared" si="66"/>
        <v>7.330497435422531</v>
      </c>
      <c r="G513" s="3">
        <f t="shared" si="67"/>
        <v>7.098345186100682</v>
      </c>
      <c r="H513" s="21">
        <f t="shared" si="68"/>
        <v>7.330497435422531</v>
      </c>
      <c r="I513" s="13">
        <f t="shared" si="69"/>
        <v>147.52378314560977</v>
      </c>
      <c r="J513" s="4">
        <f t="shared" si="70"/>
        <v>85.5970066965757</v>
      </c>
      <c r="K513" s="21">
        <f t="shared" si="71"/>
        <v>147.52378314560977</v>
      </c>
      <c r="L513" s="20">
        <f>299.79/D513*'Enter data'!H$9/H513^0.5</f>
        <v>11.072620596343429</v>
      </c>
      <c r="M513" s="20">
        <f t="shared" si="73"/>
        <v>5.536310298171714</v>
      </c>
      <c r="N513" s="20">
        <f t="shared" si="73"/>
        <v>2.768155149085857</v>
      </c>
    </row>
    <row r="514" spans="1:14" ht="12.75">
      <c r="A514" s="18">
        <f>'Enter data'!C$6</f>
        <v>12.85</v>
      </c>
      <c r="B514" s="19">
        <f>B513/F$11</f>
        <v>0.0010139113857366387</v>
      </c>
      <c r="C514" s="18">
        <f>'Enter data'!C$10</f>
        <v>0.1</v>
      </c>
      <c r="D514" s="18">
        <v>10</v>
      </c>
      <c r="E514" s="20">
        <f t="shared" si="65"/>
        <v>0.010139113857366386</v>
      </c>
      <c r="F514" s="3">
        <f t="shared" si="66"/>
        <v>7.329371321138575</v>
      </c>
      <c r="G514" s="3">
        <f t="shared" si="67"/>
        <v>7.097152897120702</v>
      </c>
      <c r="H514" s="21">
        <f t="shared" si="68"/>
        <v>7.329371321138575</v>
      </c>
      <c r="I514" s="13">
        <f t="shared" si="69"/>
        <v>147.84129943737452</v>
      </c>
      <c r="J514" s="4">
        <f t="shared" si="70"/>
        <v>85.61485205761569</v>
      </c>
      <c r="K514" s="21">
        <f t="shared" si="71"/>
        <v>147.84129943737452</v>
      </c>
      <c r="L514" s="20">
        <f>299.79/D514*'Enter data'!H$9/H514^0.5</f>
        <v>11.073471184801603</v>
      </c>
      <c r="M514" s="20">
        <f t="shared" si="73"/>
        <v>5.5367355924008015</v>
      </c>
      <c r="N514" s="20">
        <f t="shared" si="73"/>
        <v>2.7683677962004007</v>
      </c>
    </row>
    <row r="515" spans="1:14" ht="12.75">
      <c r="A515" s="18">
        <f>'Enter data'!C$6</f>
        <v>12.85</v>
      </c>
      <c r="B515" s="19">
        <f>B514/F$11</f>
        <v>0.00099999999999996</v>
      </c>
      <c r="C515" s="18">
        <f>'Enter data'!C$10</f>
        <v>0.1</v>
      </c>
      <c r="D515" s="18">
        <v>10</v>
      </c>
      <c r="E515" s="20">
        <f t="shared" si="65"/>
        <v>0.009999999999999598</v>
      </c>
      <c r="F515" s="3">
        <f t="shared" si="66"/>
        <v>7.328252495084332</v>
      </c>
      <c r="G515" s="3">
        <f t="shared" si="67"/>
        <v>7.095968795084332</v>
      </c>
      <c r="H515" s="21">
        <f t="shared" si="68"/>
        <v>7.328252495084332</v>
      </c>
      <c r="I515" s="13">
        <f t="shared" si="69"/>
        <v>148.158791769441</v>
      </c>
      <c r="J515" s="4">
        <f t="shared" si="70"/>
        <v>85.63250832519066</v>
      </c>
      <c r="K515" s="21">
        <f t="shared" si="71"/>
        <v>148.158791769441</v>
      </c>
      <c r="L515" s="20">
        <f>299.79/D515*'Enter data'!H$9/H515^0.5</f>
        <v>11.074316462392648</v>
      </c>
      <c r="M515" s="20">
        <f>L515/2</f>
        <v>5.537158231196324</v>
      </c>
      <c r="N515" s="20">
        <f>M515/2</f>
        <v>2.768579115598162</v>
      </c>
    </row>
    <row r="516" spans="1:14" ht="12.75">
      <c r="A516" s="18"/>
      <c r="B516" s="19"/>
      <c r="C516" s="18"/>
      <c r="D516" s="18"/>
      <c r="E516" s="20"/>
      <c r="H516" s="21"/>
      <c r="I516" s="13"/>
      <c r="K516" s="21"/>
      <c r="L516" s="20"/>
      <c r="M516" s="20"/>
      <c r="N516" s="20"/>
    </row>
    <row r="517" spans="1:14" ht="12.75">
      <c r="A517" s="18"/>
      <c r="B517" s="19"/>
      <c r="C517" s="18"/>
      <c r="D517" s="18"/>
      <c r="E517" s="20"/>
      <c r="H517" s="21"/>
      <c r="I517" s="13"/>
      <c r="K517" s="21"/>
      <c r="L517" s="20"/>
      <c r="M517" s="20"/>
      <c r="N517" s="20"/>
    </row>
    <row r="518" ht="12.75">
      <c r="A518" s="18"/>
    </row>
    <row r="519" spans="1:14" ht="12.75">
      <c r="A519" s="18">
        <f>'Enter data'!C$6</f>
        <v>12.85</v>
      </c>
      <c r="B519" s="19">
        <f>'Enter data'!C14</f>
        <v>0.028907839909883475</v>
      </c>
      <c r="C519" s="18">
        <f>'Enter data'!C$10</f>
        <v>0.1</v>
      </c>
      <c r="D519" s="18">
        <v>10</v>
      </c>
      <c r="E519" s="20">
        <f>B519/C519</f>
        <v>0.28907839909883476</v>
      </c>
      <c r="F519" s="3">
        <f>(A519+1)/2+(A519-1)/2*((1+12/E519)^-0.5+0.04*(1-E519)^2)</f>
        <v>7.95351551363456</v>
      </c>
      <c r="G519" s="3">
        <f>(A519+1)/2+(A519-1)/2*(1+12/E519)^-0.5</f>
        <v>7.833733456771753</v>
      </c>
      <c r="H519" s="21">
        <f>IF(E519&lt;1,F519,G519)</f>
        <v>7.95351551363456</v>
      </c>
      <c r="I519" s="38">
        <f>60/F519^0.5*LN(8/E519+0.25*E519)</f>
        <v>70.69944442221966</v>
      </c>
      <c r="J519" s="4">
        <f>120*3.14159/(G519^0.5*(E519+1.393+0.667*LN(E519+1.444)))</f>
        <v>65.74062353013535</v>
      </c>
      <c r="K519" s="21">
        <f>IF($E519&lt;1,I519,J519)</f>
        <v>70.69944442221966</v>
      </c>
      <c r="L519" s="20">
        <f>299.79/D519*'Enter data'!H$9/H519^0.5</f>
        <v>10.6301055271466</v>
      </c>
      <c r="M519" s="20">
        <f>L519/2</f>
        <v>5.3150527635733</v>
      </c>
      <c r="N519" s="20">
        <f>M519/2</f>
        <v>2.65752638178665</v>
      </c>
    </row>
  </sheetData>
  <printOptions/>
  <pageMargins left="0.75" right="0.75" top="1" bottom="1" header="0.5" footer="0.5"/>
  <pageSetup horizontalDpi="300" verticalDpi="300" orientation="portrait" r:id="rId4"/>
  <legacyDrawing r:id="rId3"/>
  <oleObjects>
    <oleObject progId="Equation.3" shapeId="67972930" r:id="rId1"/>
    <oleObject progId="Equation.3" shapeId="6797293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Reverse Microstrip Calculator</dc:title>
  <dc:subject/>
  <dc:creator>Unknown Editor</dc:creator>
  <cp:keywords/>
  <dc:description/>
  <cp:lastModifiedBy>Brenda</cp:lastModifiedBy>
  <dcterms:created xsi:type="dcterms:W3CDTF">2008-06-25T03:43:39Z</dcterms:created>
  <dcterms:modified xsi:type="dcterms:W3CDTF">2008-06-25T05:24:45Z</dcterms:modified>
  <cp:category/>
  <cp:version/>
  <cp:contentType/>
  <cp:contentStatus/>
</cp:coreProperties>
</file>