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da\Desktop\MW101\"/>
    </mc:Choice>
  </mc:AlternateContent>
  <xr:revisionPtr revIDLastSave="0" documentId="8_{8D0F46A0-FD9F-495D-BF96-1D4788D7518B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6" i="1" l="1"/>
  <c r="G36" i="1"/>
  <c r="I36" i="1"/>
  <c r="H22" i="1"/>
  <c r="I22" i="1"/>
  <c r="H36" i="1"/>
  <c r="E36" i="1"/>
  <c r="E29" i="1"/>
  <c r="F29" i="1" s="1"/>
  <c r="E22" i="1"/>
  <c r="E15" i="1"/>
  <c r="D36" i="1"/>
  <c r="D29" i="1" l="1"/>
  <c r="D22" i="1"/>
  <c r="F22" i="1" s="1"/>
  <c r="G15" i="1"/>
  <c r="G22" i="1" l="1"/>
  <c r="G29" i="1"/>
  <c r="H29" i="1" s="1"/>
  <c r="D15" i="1"/>
  <c r="F15" i="1" s="1"/>
  <c r="I15" i="1" s="1"/>
  <c r="I29" i="1" l="1"/>
  <c r="H15" i="1"/>
</calcChain>
</file>

<file path=xl/sharedStrings.xml><?xml version="1.0" encoding="utf-8"?>
<sst xmlns="http://schemas.openxmlformats.org/spreadsheetml/2006/main" count="84" uniqueCount="28">
  <si>
    <t>Enter delay</t>
  </si>
  <si>
    <t>GHz</t>
  </si>
  <si>
    <t>ps</t>
  </si>
  <si>
    <t>Period</t>
  </si>
  <si>
    <t>deg</t>
  </si>
  <si>
    <t>Enter K</t>
  </si>
  <si>
    <t>Length</t>
  </si>
  <si>
    <t>mm</t>
  </si>
  <si>
    <t>Speed of light</t>
  </si>
  <si>
    <t>mm/ps</t>
  </si>
  <si>
    <t>vp</t>
  </si>
  <si>
    <t>Enter these numbers</t>
  </si>
  <si>
    <t>Enter phase</t>
  </si>
  <si>
    <t>Enter length</t>
  </si>
  <si>
    <t>Delay</t>
  </si>
  <si>
    <t>-</t>
  </si>
  <si>
    <t>Time delay, phase and length converter</t>
  </si>
  <si>
    <t>Calculate these numbers</t>
  </si>
  <si>
    <t>S21A</t>
  </si>
  <si>
    <t>degrees</t>
  </si>
  <si>
    <t>Wavelengths</t>
  </si>
  <si>
    <t>Enter wavelengths</t>
  </si>
  <si>
    <t>Distance</t>
  </si>
  <si>
    <t>Unwrapped phase</t>
  </si>
  <si>
    <t>Spreadsheet from Microwaves101.com</t>
  </si>
  <si>
    <t>Enter frequency</t>
  </si>
  <si>
    <t>Enter data in yellow fields only</t>
  </si>
  <si>
    <t>Revised 28 April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</si>
</sst>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3" borderId="0" xfId="0" applyFill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164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36"/>
  <sheetViews>
    <sheetView tabSelected="1" topLeftCell="A8" workbookViewId="0">
      <selection activeCell="M35" sqref="M35"/>
    </sheetView>
  </sheetViews>
  <sheetFormatPr defaultRowHeight="14.4" x14ac:dyDescent="0.3"/>
  <cols>
    <col min="1" max="1" width="11.44140625" customWidth="1"/>
    <col min="6" max="6" width="12.5546875" customWidth="1"/>
    <col min="8" max="8" width="11.6640625" customWidth="1"/>
  </cols>
  <sheetData>
    <row r="3" spans="1:9" x14ac:dyDescent="0.3">
      <c r="A3" t="s">
        <v>16</v>
      </c>
    </row>
    <row r="4" spans="1:9" x14ac:dyDescent="0.3">
      <c r="A4" s="2" t="s">
        <v>26</v>
      </c>
      <c r="B4" s="2"/>
      <c r="C4" s="2"/>
    </row>
    <row r="7" spans="1:9" x14ac:dyDescent="0.3">
      <c r="B7" t="s">
        <v>24</v>
      </c>
      <c r="G7" t="s">
        <v>8</v>
      </c>
    </row>
    <row r="8" spans="1:9" x14ac:dyDescent="0.3">
      <c r="B8" t="s">
        <v>27</v>
      </c>
      <c r="G8" t="s">
        <v>9</v>
      </c>
    </row>
    <row r="9" spans="1:9" x14ac:dyDescent="0.3">
      <c r="G9">
        <v>0.29980000000000001</v>
      </c>
    </row>
    <row r="12" spans="1:9" x14ac:dyDescent="0.3">
      <c r="A12" s="2" t="s">
        <v>11</v>
      </c>
      <c r="B12" s="2"/>
      <c r="C12" s="2"/>
      <c r="D12" s="3" t="s">
        <v>17</v>
      </c>
      <c r="E12" s="3"/>
      <c r="F12" s="3"/>
      <c r="G12" s="3"/>
      <c r="H12" s="3"/>
      <c r="I12" s="3"/>
    </row>
    <row r="13" spans="1:9" s="1" customFormat="1" ht="43.2" x14ac:dyDescent="0.3">
      <c r="A13" s="4" t="s">
        <v>0</v>
      </c>
      <c r="B13" s="4" t="s">
        <v>25</v>
      </c>
      <c r="C13" s="4" t="s">
        <v>5</v>
      </c>
      <c r="D13" s="4" t="s">
        <v>3</v>
      </c>
      <c r="E13" s="4" t="s">
        <v>10</v>
      </c>
      <c r="F13" s="1" t="s">
        <v>23</v>
      </c>
      <c r="G13" s="4" t="s">
        <v>6</v>
      </c>
      <c r="H13" s="1" t="s">
        <v>20</v>
      </c>
      <c r="I13" s="1" t="s">
        <v>18</v>
      </c>
    </row>
    <row r="14" spans="1:9" x14ac:dyDescent="0.3">
      <c r="A14" s="5" t="s">
        <v>2</v>
      </c>
      <c r="B14" s="5" t="s">
        <v>1</v>
      </c>
      <c r="C14" s="5" t="s">
        <v>15</v>
      </c>
      <c r="D14" s="5" t="s">
        <v>2</v>
      </c>
      <c r="E14" s="5" t="s">
        <v>9</v>
      </c>
      <c r="F14" s="5" t="s">
        <v>4</v>
      </c>
      <c r="G14" s="5" t="s">
        <v>7</v>
      </c>
      <c r="H14" s="5" t="s">
        <v>15</v>
      </c>
      <c r="I14" s="5" t="s">
        <v>19</v>
      </c>
    </row>
    <row r="15" spans="1:9" x14ac:dyDescent="0.3">
      <c r="A15" s="6">
        <v>2111</v>
      </c>
      <c r="B15" s="6">
        <v>10</v>
      </c>
      <c r="C15" s="6">
        <v>2</v>
      </c>
      <c r="D15" s="5">
        <f>1000/B15</f>
        <v>100</v>
      </c>
      <c r="E15" s="5">
        <f>G$9/SQRT(C15)</f>
        <v>0.21199061299972694</v>
      </c>
      <c r="F15" s="5">
        <f>360*A15/D15</f>
        <v>7599.6</v>
      </c>
      <c r="G15" s="9">
        <f>E15*A15</f>
        <v>447.51218404242354</v>
      </c>
      <c r="H15" s="8">
        <f>F15/360</f>
        <v>21.11</v>
      </c>
      <c r="I15" s="7">
        <f>IF(MOD(F15,360)&gt;180,MOD(F15,360)-360,MOD(F15,360))</f>
        <v>39.600000000000364</v>
      </c>
    </row>
    <row r="19" spans="1:9" x14ac:dyDescent="0.3">
      <c r="A19" s="2" t="s">
        <v>11</v>
      </c>
      <c r="B19" s="2"/>
      <c r="C19" s="2"/>
      <c r="D19" s="3" t="s">
        <v>17</v>
      </c>
      <c r="E19" s="3"/>
      <c r="F19" s="3"/>
      <c r="G19" s="3"/>
      <c r="H19" s="3"/>
      <c r="I19" s="3"/>
    </row>
    <row r="20" spans="1:9" ht="26.4" customHeight="1" x14ac:dyDescent="0.3">
      <c r="A20" s="1" t="s">
        <v>12</v>
      </c>
      <c r="B20" s="4" t="s">
        <v>25</v>
      </c>
      <c r="C20" s="4" t="s">
        <v>5</v>
      </c>
      <c r="D20" s="4" t="s">
        <v>3</v>
      </c>
      <c r="E20" s="4" t="s">
        <v>10</v>
      </c>
      <c r="F20" s="4" t="s">
        <v>14</v>
      </c>
      <c r="G20" s="4" t="s">
        <v>6</v>
      </c>
      <c r="H20" s="1" t="s">
        <v>20</v>
      </c>
      <c r="I20" s="1" t="s">
        <v>18</v>
      </c>
    </row>
    <row r="21" spans="1:9" x14ac:dyDescent="0.3">
      <c r="A21" s="5" t="s">
        <v>4</v>
      </c>
      <c r="B21" s="5" t="s">
        <v>1</v>
      </c>
      <c r="C21" s="5" t="s">
        <v>15</v>
      </c>
      <c r="D21" s="5" t="s">
        <v>2</v>
      </c>
      <c r="E21" s="5" t="s">
        <v>9</v>
      </c>
      <c r="F21" s="5" t="s">
        <v>2</v>
      </c>
      <c r="G21" s="5" t="s">
        <v>7</v>
      </c>
      <c r="H21" s="5" t="s">
        <v>15</v>
      </c>
      <c r="I21" s="5" t="s">
        <v>19</v>
      </c>
    </row>
    <row r="22" spans="1:9" x14ac:dyDescent="0.3">
      <c r="A22" s="6">
        <v>7599.6</v>
      </c>
      <c r="B22" s="6">
        <v>10</v>
      </c>
      <c r="C22" s="6">
        <v>2</v>
      </c>
      <c r="D22" s="5">
        <f>1000/B22</f>
        <v>100</v>
      </c>
      <c r="E22" s="5">
        <f>G$9/SQRT(C22)</f>
        <v>0.21199061299972694</v>
      </c>
      <c r="F22" s="5">
        <f>D22*A22/360</f>
        <v>2111</v>
      </c>
      <c r="G22" s="9">
        <f>E22*F22</f>
        <v>447.51218404242354</v>
      </c>
      <c r="H22" s="8">
        <f>A22/360</f>
        <v>21.11</v>
      </c>
      <c r="I22" s="7">
        <f>IF(MOD(A22,360)&gt;180,MOD(A22,360)-360,MOD(A22,360))</f>
        <v>39.600000000000364</v>
      </c>
    </row>
    <row r="26" spans="1:9" x14ac:dyDescent="0.3">
      <c r="A26" s="2" t="s">
        <v>11</v>
      </c>
      <c r="B26" s="2"/>
      <c r="C26" s="2"/>
      <c r="D26" s="3" t="s">
        <v>17</v>
      </c>
      <c r="E26" s="3"/>
      <c r="F26" s="3"/>
      <c r="G26" s="3"/>
      <c r="H26" s="3"/>
      <c r="I26" s="3"/>
    </row>
    <row r="27" spans="1:9" ht="28.2" customHeight="1" x14ac:dyDescent="0.3">
      <c r="A27" s="4" t="s">
        <v>13</v>
      </c>
      <c r="B27" s="4" t="s">
        <v>25</v>
      </c>
      <c r="C27" s="4" t="s">
        <v>5</v>
      </c>
      <c r="D27" s="4" t="s">
        <v>3</v>
      </c>
      <c r="E27" s="4" t="s">
        <v>10</v>
      </c>
      <c r="F27" s="4" t="s">
        <v>14</v>
      </c>
      <c r="G27" s="1" t="s">
        <v>23</v>
      </c>
      <c r="H27" s="1" t="s">
        <v>20</v>
      </c>
      <c r="I27" s="1" t="s">
        <v>18</v>
      </c>
    </row>
    <row r="28" spans="1:9" x14ac:dyDescent="0.3">
      <c r="A28" s="5" t="s">
        <v>7</v>
      </c>
      <c r="B28" s="5" t="s">
        <v>1</v>
      </c>
      <c r="C28" s="5" t="s">
        <v>15</v>
      </c>
      <c r="D28" s="5" t="s">
        <v>2</v>
      </c>
      <c r="E28" s="5" t="s">
        <v>9</v>
      </c>
      <c r="F28" s="5" t="s">
        <v>2</v>
      </c>
      <c r="G28" s="5" t="s">
        <v>4</v>
      </c>
      <c r="H28" s="5" t="s">
        <v>15</v>
      </c>
      <c r="I28" s="5" t="s">
        <v>19</v>
      </c>
    </row>
    <row r="29" spans="1:9" x14ac:dyDescent="0.3">
      <c r="A29" s="6">
        <v>447.51</v>
      </c>
      <c r="B29" s="6">
        <v>10</v>
      </c>
      <c r="C29" s="6">
        <v>2</v>
      </c>
      <c r="D29" s="5">
        <f>1000/B29</f>
        <v>100</v>
      </c>
      <c r="E29" s="5">
        <f>G$9/SQRT(C29)</f>
        <v>0.21199061299972694</v>
      </c>
      <c r="F29" s="9">
        <f>A29/E29</f>
        <v>2110.9896974569174</v>
      </c>
      <c r="G29" s="9">
        <f>360*F29/D29</f>
        <v>7599.5629108449029</v>
      </c>
      <c r="H29" s="8">
        <f>G29/360</f>
        <v>21.109896974569175</v>
      </c>
      <c r="I29" s="7">
        <f>IF(MOD(G29,360)&gt;180,MOD(G29,360)-360,MOD(G29,360))</f>
        <v>39.562910844902945</v>
      </c>
    </row>
    <row r="33" spans="1:9" x14ac:dyDescent="0.3">
      <c r="A33" s="2" t="s">
        <v>11</v>
      </c>
      <c r="B33" s="2"/>
      <c r="C33" s="2"/>
      <c r="D33" s="3" t="s">
        <v>17</v>
      </c>
      <c r="E33" s="3"/>
      <c r="F33" s="3"/>
      <c r="G33" s="3"/>
      <c r="H33" s="3"/>
      <c r="I33" s="3"/>
    </row>
    <row r="34" spans="1:9" ht="30" customHeight="1" x14ac:dyDescent="0.3">
      <c r="A34" s="1" t="s">
        <v>21</v>
      </c>
      <c r="B34" s="4" t="s">
        <v>25</v>
      </c>
      <c r="C34" t="s">
        <v>5</v>
      </c>
      <c r="D34" s="1" t="s">
        <v>3</v>
      </c>
      <c r="E34" s="4" t="s">
        <v>10</v>
      </c>
      <c r="F34" s="1" t="s">
        <v>22</v>
      </c>
      <c r="G34" s="1" t="s">
        <v>14</v>
      </c>
      <c r="H34" s="1" t="s">
        <v>23</v>
      </c>
      <c r="I34" s="1" t="s">
        <v>18</v>
      </c>
    </row>
    <row r="35" spans="1:9" x14ac:dyDescent="0.3">
      <c r="A35" t="s">
        <v>15</v>
      </c>
      <c r="B35" t="s">
        <v>1</v>
      </c>
      <c r="D35" t="s">
        <v>2</v>
      </c>
      <c r="E35" s="5" t="s">
        <v>9</v>
      </c>
      <c r="F35" t="s">
        <v>7</v>
      </c>
      <c r="G35" t="s">
        <v>2</v>
      </c>
      <c r="I35" t="s">
        <v>19</v>
      </c>
    </row>
    <row r="36" spans="1:9" x14ac:dyDescent="0.3">
      <c r="A36" s="2">
        <v>21.11</v>
      </c>
      <c r="B36" s="2">
        <v>10</v>
      </c>
      <c r="C36" s="2">
        <v>2</v>
      </c>
      <c r="D36" s="5">
        <f>1000/B36</f>
        <v>100</v>
      </c>
      <c r="E36" s="5">
        <f>G$9/SQRT(C36)</f>
        <v>0.21199061299972694</v>
      </c>
      <c r="F36" s="9">
        <f>E36*G36</f>
        <v>447.51218404242354</v>
      </c>
      <c r="G36" s="8">
        <f>H36*D36/360</f>
        <v>2111</v>
      </c>
      <c r="H36" s="8">
        <f>360*A36</f>
        <v>7599.5999999999995</v>
      </c>
      <c r="I36" s="7">
        <f>IF(MOD(GH6,360)&gt;180,MOD(H36,360)-360,MOD(H36,360))</f>
        <v>39.599999999999454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Huettner</dc:creator>
  <cp:lastModifiedBy>Brenda</cp:lastModifiedBy>
  <dcterms:created xsi:type="dcterms:W3CDTF">2013-04-26T17:57:22Z</dcterms:created>
  <dcterms:modified xsi:type="dcterms:W3CDTF">2019-04-28T19:31:57Z</dcterms:modified>
</cp:coreProperties>
</file>